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440" windowHeight="11265"/>
  </bookViews>
  <sheets>
    <sheet name="Sign" sheetId="1" r:id="rId1"/>
    <sheet name="Calculations" sheetId="2" r:id="rId2"/>
    <sheet name="Series B" sheetId="4" r:id="rId3"/>
    <sheet name="Series C" sheetId="5" r:id="rId4"/>
    <sheet name="Series D" sheetId="6" r:id="rId5"/>
    <sheet name="Series E" sheetId="7" r:id="rId6"/>
    <sheet name="Series EM" sheetId="8" r:id="rId7"/>
    <sheet name="Series F" sheetId="9" r:id="rId8"/>
  </sheets>
  <definedNames>
    <definedName name="Alphabet">Calculations!$AG$2:$AG$7</definedName>
    <definedName name="Color">Sign!$A$3</definedName>
    <definedName name="Colors">Calculations!$AG$11:$AG$18</definedName>
    <definedName name="Conversion">Sign!$AE$23</definedName>
    <definedName name="Factor">Calculations!$AH$23</definedName>
    <definedName name="Height">Text[Height]</definedName>
    <definedName name="Incr">Calculations!$AH$24</definedName>
    <definedName name="Lines">Sign!$A$2</definedName>
    <definedName name="MaxChar">Calculations!$AH$26</definedName>
    <definedName name="MaxLines">Calculations!$AH$27</definedName>
    <definedName name="Metric">Calculations!$AH$22</definedName>
    <definedName name="Spacing">Calculations!$AH$25</definedName>
    <definedName name="Street">Sign!$A$4</definedName>
    <definedName name="Units">Sign!$A$5</definedName>
    <definedName name="UserIncr">Sign!$A$6</definedName>
    <definedName name="UserSpacing">Sign!$A$7</definedName>
  </definedNames>
  <calcPr calcId="145621"/>
</workbook>
</file>

<file path=xl/calcChain.xml><?xml version="1.0" encoding="utf-8"?>
<calcChain xmlns="http://schemas.openxmlformats.org/spreadsheetml/2006/main">
  <c r="G16" i="1" l="1"/>
  <c r="G17" i="1"/>
  <c r="G18" i="1"/>
  <c r="H18" i="1"/>
  <c r="F12" i="1"/>
  <c r="F13" i="1"/>
  <c r="F14" i="1"/>
  <c r="F15" i="1"/>
  <c r="F16" i="1"/>
  <c r="F17" i="1"/>
  <c r="F18" i="1"/>
  <c r="AK31" i="2"/>
  <c r="AK32" i="2"/>
  <c r="AL31" i="2"/>
  <c r="AL32" i="2"/>
  <c r="AL33" i="2"/>
  <c r="AM31" i="2"/>
  <c r="AM32" i="2"/>
  <c r="AM33" i="2"/>
  <c r="AM34" i="2"/>
  <c r="AN31" i="2"/>
  <c r="AN32" i="2"/>
  <c r="AN33" i="2"/>
  <c r="AN34" i="2"/>
  <c r="AN35" i="2"/>
  <c r="AJ31" i="2"/>
  <c r="AH25" i="2" l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AH22" i="2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A4" i="2"/>
  <c r="B2" i="2"/>
  <c r="E15" i="1" l="1"/>
  <c r="AH34" i="2" s="1"/>
  <c r="A41" i="2"/>
  <c r="A13" i="2"/>
  <c r="E16" i="1"/>
  <c r="AH35" i="2" s="1"/>
  <c r="A27" i="2"/>
  <c r="E14" i="1"/>
  <c r="AH33" i="2" s="1"/>
  <c r="E18" i="1"/>
  <c r="A20" i="2"/>
  <c r="E12" i="1"/>
  <c r="A34" i="2"/>
  <c r="E13" i="1"/>
  <c r="AH32" i="2" s="1"/>
  <c r="E17" i="1"/>
  <c r="AH36" i="2" s="1"/>
  <c r="AI36" i="2" s="1"/>
  <c r="C2" i="2"/>
  <c r="B5" i="2"/>
  <c r="AH23" i="2"/>
  <c r="AH24" i="2" s="1"/>
  <c r="B4" i="2"/>
  <c r="A6" i="2"/>
  <c r="A11" i="2" s="1"/>
  <c r="B11" i="2" l="1"/>
  <c r="B14" i="2" s="1"/>
  <c r="AI12" i="2"/>
  <c r="AH31" i="2"/>
  <c r="AI31" i="2" s="1"/>
  <c r="AO31" i="2" s="1"/>
  <c r="AJ33" i="2"/>
  <c r="AK33" i="2"/>
  <c r="AI32" i="2"/>
  <c r="AM36" i="2"/>
  <c r="AJ36" i="2"/>
  <c r="AL36" i="2"/>
  <c r="AN36" i="2"/>
  <c r="AI35" i="2"/>
  <c r="AK36" i="2"/>
  <c r="AI33" i="2"/>
  <c r="AL34" i="2"/>
  <c r="AK34" i="2"/>
  <c r="AJ34" i="2"/>
  <c r="AI34" i="2"/>
  <c r="AK35" i="2"/>
  <c r="AM35" i="2"/>
  <c r="AJ35" i="2"/>
  <c r="AL35" i="2"/>
  <c r="A18" i="2"/>
  <c r="B12" i="2"/>
  <c r="D2" i="2"/>
  <c r="C14" i="2"/>
  <c r="H3" i="9"/>
  <c r="H7" i="9"/>
  <c r="H11" i="9"/>
  <c r="H15" i="9"/>
  <c r="H19" i="9"/>
  <c r="H23" i="9"/>
  <c r="H27" i="9"/>
  <c r="H31" i="9"/>
  <c r="H35" i="9"/>
  <c r="H39" i="9"/>
  <c r="H43" i="9"/>
  <c r="H47" i="9"/>
  <c r="H51" i="9"/>
  <c r="H55" i="9"/>
  <c r="H59" i="9"/>
  <c r="H63" i="9"/>
  <c r="H67" i="9"/>
  <c r="H71" i="9"/>
  <c r="H75" i="9"/>
  <c r="H79" i="9"/>
  <c r="H83" i="9"/>
  <c r="G4" i="9"/>
  <c r="G8" i="9"/>
  <c r="G12" i="9"/>
  <c r="G16" i="9"/>
  <c r="G20" i="9"/>
  <c r="G24" i="9"/>
  <c r="G28" i="9"/>
  <c r="G32" i="9"/>
  <c r="G36" i="9"/>
  <c r="G40" i="9"/>
  <c r="G44" i="9"/>
  <c r="G48" i="9"/>
  <c r="G52" i="9"/>
  <c r="G56" i="9"/>
  <c r="G60" i="9"/>
  <c r="G64" i="9"/>
  <c r="G68" i="9"/>
  <c r="G72" i="9"/>
  <c r="G76" i="9"/>
  <c r="G80" i="9"/>
  <c r="G84" i="9"/>
  <c r="F5" i="9"/>
  <c r="F9" i="9"/>
  <c r="F13" i="9"/>
  <c r="F17" i="9"/>
  <c r="F21" i="9"/>
  <c r="F25" i="9"/>
  <c r="F29" i="9"/>
  <c r="F33" i="9"/>
  <c r="F37" i="9"/>
  <c r="F41" i="9"/>
  <c r="F45" i="9"/>
  <c r="F49" i="9"/>
  <c r="F53" i="9"/>
  <c r="F57" i="9"/>
  <c r="F61" i="9"/>
  <c r="F65" i="9"/>
  <c r="F69" i="9"/>
  <c r="F73" i="9"/>
  <c r="F77" i="9"/>
  <c r="F81" i="9"/>
  <c r="F85" i="9"/>
  <c r="H6" i="8"/>
  <c r="H10" i="8"/>
  <c r="H14" i="8"/>
  <c r="H18" i="8"/>
  <c r="H22" i="8"/>
  <c r="H26" i="8"/>
  <c r="H30" i="8"/>
  <c r="H34" i="8"/>
  <c r="H38" i="8"/>
  <c r="H42" i="8"/>
  <c r="H46" i="8"/>
  <c r="H50" i="8"/>
  <c r="H54" i="8"/>
  <c r="H58" i="8"/>
  <c r="H62" i="8"/>
  <c r="H66" i="8"/>
  <c r="H70" i="8"/>
  <c r="H74" i="8"/>
  <c r="H78" i="8"/>
  <c r="H6" i="9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G3" i="9"/>
  <c r="G7" i="9"/>
  <c r="G11" i="9"/>
  <c r="G15" i="9"/>
  <c r="G19" i="9"/>
  <c r="G23" i="9"/>
  <c r="G27" i="9"/>
  <c r="G31" i="9"/>
  <c r="G35" i="9"/>
  <c r="G39" i="9"/>
  <c r="G43" i="9"/>
  <c r="G47" i="9"/>
  <c r="G51" i="9"/>
  <c r="G55" i="9"/>
  <c r="G59" i="9"/>
  <c r="G63" i="9"/>
  <c r="G67" i="9"/>
  <c r="G71" i="9"/>
  <c r="G75" i="9"/>
  <c r="G79" i="9"/>
  <c r="G83" i="9"/>
  <c r="F4" i="9"/>
  <c r="F8" i="9"/>
  <c r="F12" i="9"/>
  <c r="F16" i="9"/>
  <c r="F20" i="9"/>
  <c r="F24" i="9"/>
  <c r="F28" i="9"/>
  <c r="F32" i="9"/>
  <c r="F36" i="9"/>
  <c r="F40" i="9"/>
  <c r="F44" i="9"/>
  <c r="F48" i="9"/>
  <c r="F52" i="9"/>
  <c r="F56" i="9"/>
  <c r="F60" i="9"/>
  <c r="F64" i="9"/>
  <c r="F68" i="9"/>
  <c r="F72" i="9"/>
  <c r="F76" i="9"/>
  <c r="F80" i="9"/>
  <c r="F84" i="9"/>
  <c r="H5" i="8"/>
  <c r="H9" i="8"/>
  <c r="H13" i="8"/>
  <c r="H17" i="8"/>
  <c r="H21" i="8"/>
  <c r="H25" i="8"/>
  <c r="H29" i="8"/>
  <c r="H33" i="8"/>
  <c r="H37" i="8"/>
  <c r="H41" i="8"/>
  <c r="H45" i="8"/>
  <c r="H49" i="8"/>
  <c r="H53" i="8"/>
  <c r="H57" i="8"/>
  <c r="H61" i="8"/>
  <c r="H65" i="8"/>
  <c r="H69" i="8"/>
  <c r="H73" i="8"/>
  <c r="H77" i="8"/>
  <c r="H81" i="8"/>
  <c r="H85" i="8"/>
  <c r="G6" i="8"/>
  <c r="H8" i="9"/>
  <c r="H16" i="9"/>
  <c r="H24" i="9"/>
  <c r="H32" i="9"/>
  <c r="H40" i="9"/>
  <c r="H48" i="9"/>
  <c r="H56" i="9"/>
  <c r="H64" i="9"/>
  <c r="H72" i="9"/>
  <c r="H80" i="9"/>
  <c r="G5" i="9"/>
  <c r="G13" i="9"/>
  <c r="G21" i="9"/>
  <c r="G29" i="9"/>
  <c r="G37" i="9"/>
  <c r="G45" i="9"/>
  <c r="G53" i="9"/>
  <c r="G61" i="9"/>
  <c r="G69" i="9"/>
  <c r="G77" i="9"/>
  <c r="G85" i="9"/>
  <c r="F10" i="9"/>
  <c r="F18" i="9"/>
  <c r="F26" i="9"/>
  <c r="F34" i="9"/>
  <c r="F42" i="9"/>
  <c r="F50" i="9"/>
  <c r="F58" i="9"/>
  <c r="F66" i="9"/>
  <c r="F74" i="9"/>
  <c r="F82" i="9"/>
  <c r="H7" i="8"/>
  <c r="H15" i="8"/>
  <c r="H23" i="8"/>
  <c r="H31" i="8"/>
  <c r="H39" i="8"/>
  <c r="H47" i="8"/>
  <c r="H55" i="8"/>
  <c r="H63" i="8"/>
  <c r="H71" i="8"/>
  <c r="H79" i="8"/>
  <c r="H84" i="8"/>
  <c r="G7" i="8"/>
  <c r="G11" i="8"/>
  <c r="G15" i="8"/>
  <c r="G19" i="8"/>
  <c r="G23" i="8"/>
  <c r="G27" i="8"/>
  <c r="G31" i="8"/>
  <c r="G35" i="8"/>
  <c r="G39" i="8"/>
  <c r="G43" i="8"/>
  <c r="G47" i="8"/>
  <c r="G51" i="8"/>
  <c r="G55" i="8"/>
  <c r="G59" i="8"/>
  <c r="G63" i="8"/>
  <c r="G67" i="8"/>
  <c r="G71" i="8"/>
  <c r="G75" i="8"/>
  <c r="G79" i="8"/>
  <c r="G83" i="8"/>
  <c r="F4" i="8"/>
  <c r="F8" i="8"/>
  <c r="F12" i="8"/>
  <c r="F16" i="8"/>
  <c r="F20" i="8"/>
  <c r="F24" i="8"/>
  <c r="F28" i="8"/>
  <c r="F32" i="8"/>
  <c r="F36" i="8"/>
  <c r="F40" i="8"/>
  <c r="F44" i="8"/>
  <c r="F48" i="8"/>
  <c r="F52" i="8"/>
  <c r="F56" i="8"/>
  <c r="F60" i="8"/>
  <c r="F64" i="8"/>
  <c r="F68" i="8"/>
  <c r="F72" i="8"/>
  <c r="F76" i="8"/>
  <c r="F80" i="8"/>
  <c r="F84" i="8"/>
  <c r="H5" i="7"/>
  <c r="H5" i="9"/>
  <c r="H13" i="9"/>
  <c r="H21" i="9"/>
  <c r="H29" i="9"/>
  <c r="H37" i="9"/>
  <c r="H45" i="9"/>
  <c r="H53" i="9"/>
  <c r="H61" i="9"/>
  <c r="H69" i="9"/>
  <c r="H77" i="9"/>
  <c r="H85" i="9"/>
  <c r="G10" i="9"/>
  <c r="G18" i="9"/>
  <c r="G26" i="9"/>
  <c r="G34" i="9"/>
  <c r="G42" i="9"/>
  <c r="G50" i="9"/>
  <c r="G58" i="9"/>
  <c r="G66" i="9"/>
  <c r="G74" i="9"/>
  <c r="G82" i="9"/>
  <c r="F7" i="9"/>
  <c r="F15" i="9"/>
  <c r="F23" i="9"/>
  <c r="F31" i="9"/>
  <c r="F39" i="9"/>
  <c r="F47" i="9"/>
  <c r="F55" i="9"/>
  <c r="F63" i="9"/>
  <c r="F71" i="9"/>
  <c r="F79" i="9"/>
  <c r="H4" i="8"/>
  <c r="H12" i="8"/>
  <c r="H20" i="8"/>
  <c r="H28" i="8"/>
  <c r="H36" i="8"/>
  <c r="H44" i="8"/>
  <c r="H52" i="8"/>
  <c r="H60" i="8"/>
  <c r="H68" i="8"/>
  <c r="H76" i="8"/>
  <c r="H83" i="8"/>
  <c r="G5" i="8"/>
  <c r="G10" i="8"/>
  <c r="G14" i="8"/>
  <c r="G18" i="8"/>
  <c r="G22" i="8"/>
  <c r="G26" i="8"/>
  <c r="G30" i="8"/>
  <c r="G34" i="8"/>
  <c r="G38" i="8"/>
  <c r="G42" i="8"/>
  <c r="G46" i="8"/>
  <c r="G50" i="8"/>
  <c r="G54" i="8"/>
  <c r="G58" i="8"/>
  <c r="G62" i="8"/>
  <c r="G66" i="8"/>
  <c r="G70" i="8"/>
  <c r="G74" i="8"/>
  <c r="G78" i="8"/>
  <c r="G82" i="8"/>
  <c r="F3" i="8"/>
  <c r="F7" i="8"/>
  <c r="F11" i="8"/>
  <c r="F15" i="8"/>
  <c r="F19" i="8"/>
  <c r="F23" i="8"/>
  <c r="F27" i="8"/>
  <c r="F31" i="8"/>
  <c r="F35" i="8"/>
  <c r="F39" i="8"/>
  <c r="F43" i="8"/>
  <c r="F47" i="8"/>
  <c r="F51" i="8"/>
  <c r="F55" i="8"/>
  <c r="F59" i="8"/>
  <c r="F63" i="8"/>
  <c r="F67" i="8"/>
  <c r="F71" i="8"/>
  <c r="F75" i="8"/>
  <c r="F79" i="8"/>
  <c r="F83" i="8"/>
  <c r="H4" i="7"/>
  <c r="H8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G5" i="7"/>
  <c r="G9" i="7"/>
  <c r="G13" i="7"/>
  <c r="G17" i="7"/>
  <c r="G21" i="7"/>
  <c r="G25" i="7"/>
  <c r="G29" i="7"/>
  <c r="G33" i="7"/>
  <c r="G37" i="7"/>
  <c r="G41" i="7"/>
  <c r="G45" i="7"/>
  <c r="G49" i="7"/>
  <c r="G53" i="7"/>
  <c r="G57" i="7"/>
  <c r="G61" i="7"/>
  <c r="G65" i="7"/>
  <c r="G69" i="7"/>
  <c r="G73" i="7"/>
  <c r="G77" i="7"/>
  <c r="G81" i="7"/>
  <c r="G85" i="7"/>
  <c r="F6" i="7"/>
  <c r="F10" i="7"/>
  <c r="F14" i="7"/>
  <c r="F18" i="7"/>
  <c r="F22" i="7"/>
  <c r="F26" i="7"/>
  <c r="F30" i="7"/>
  <c r="F34" i="7"/>
  <c r="F38" i="7"/>
  <c r="F42" i="7"/>
  <c r="F46" i="7"/>
  <c r="F50" i="7"/>
  <c r="F54" i="7"/>
  <c r="F58" i="7"/>
  <c r="F62" i="7"/>
  <c r="F66" i="7"/>
  <c r="F70" i="7"/>
  <c r="F74" i="7"/>
  <c r="F78" i="7"/>
  <c r="F82" i="7"/>
  <c r="H17" i="9"/>
  <c r="H33" i="9"/>
  <c r="H49" i="9"/>
  <c r="H65" i="9"/>
  <c r="H81" i="9"/>
  <c r="G14" i="9"/>
  <c r="G30" i="9"/>
  <c r="G46" i="9"/>
  <c r="G62" i="9"/>
  <c r="G78" i="9"/>
  <c r="F11" i="9"/>
  <c r="F27" i="9"/>
  <c r="F43" i="9"/>
  <c r="F59" i="9"/>
  <c r="F75" i="9"/>
  <c r="H8" i="8"/>
  <c r="H24" i="8"/>
  <c r="H40" i="8"/>
  <c r="H56" i="8"/>
  <c r="H72" i="8"/>
  <c r="G3" i="8"/>
  <c r="G12" i="8"/>
  <c r="G20" i="8"/>
  <c r="G28" i="8"/>
  <c r="G36" i="8"/>
  <c r="G44" i="8"/>
  <c r="G52" i="8"/>
  <c r="G60" i="8"/>
  <c r="G68" i="8"/>
  <c r="G76" i="8"/>
  <c r="G84" i="8"/>
  <c r="F9" i="8"/>
  <c r="F17" i="8"/>
  <c r="F25" i="8"/>
  <c r="F33" i="8"/>
  <c r="F41" i="8"/>
  <c r="F49" i="8"/>
  <c r="F57" i="8"/>
  <c r="F65" i="8"/>
  <c r="F73" i="8"/>
  <c r="F81" i="8"/>
  <c r="H6" i="7"/>
  <c r="H11" i="7"/>
  <c r="H17" i="7"/>
  <c r="H22" i="7"/>
  <c r="H27" i="7"/>
  <c r="H33" i="7"/>
  <c r="H38" i="7"/>
  <c r="H43" i="7"/>
  <c r="H49" i="7"/>
  <c r="H54" i="7"/>
  <c r="H59" i="7"/>
  <c r="H65" i="7"/>
  <c r="H70" i="7"/>
  <c r="H75" i="7"/>
  <c r="H81" i="7"/>
  <c r="G3" i="7"/>
  <c r="G8" i="7"/>
  <c r="G14" i="7"/>
  <c r="G19" i="7"/>
  <c r="G24" i="7"/>
  <c r="G30" i="7"/>
  <c r="G35" i="7"/>
  <c r="G40" i="7"/>
  <c r="G46" i="7"/>
  <c r="G51" i="7"/>
  <c r="G56" i="7"/>
  <c r="G62" i="7"/>
  <c r="G67" i="7"/>
  <c r="G72" i="7"/>
  <c r="G78" i="7"/>
  <c r="G83" i="7"/>
  <c r="F5" i="7"/>
  <c r="F11" i="7"/>
  <c r="F16" i="7"/>
  <c r="F21" i="7"/>
  <c r="F27" i="7"/>
  <c r="F32" i="7"/>
  <c r="F37" i="7"/>
  <c r="F43" i="7"/>
  <c r="F48" i="7"/>
  <c r="F53" i="7"/>
  <c r="F59" i="7"/>
  <c r="F64" i="7"/>
  <c r="F69" i="7"/>
  <c r="F75" i="7"/>
  <c r="F80" i="7"/>
  <c r="F85" i="7"/>
  <c r="H6" i="6"/>
  <c r="H10" i="6"/>
  <c r="H14" i="6"/>
  <c r="H18" i="6"/>
  <c r="H22" i="6"/>
  <c r="H26" i="6"/>
  <c r="H30" i="6"/>
  <c r="H34" i="6"/>
  <c r="H38" i="6"/>
  <c r="H42" i="6"/>
  <c r="H46" i="6"/>
  <c r="H50" i="6"/>
  <c r="H54" i="6"/>
  <c r="H58" i="6"/>
  <c r="H62" i="6"/>
  <c r="H66" i="6"/>
  <c r="H70" i="6"/>
  <c r="H74" i="6"/>
  <c r="H78" i="6"/>
  <c r="H12" i="9"/>
  <c r="H28" i="9"/>
  <c r="H44" i="9"/>
  <c r="H60" i="9"/>
  <c r="H76" i="9"/>
  <c r="G9" i="9"/>
  <c r="G25" i="9"/>
  <c r="G41" i="9"/>
  <c r="G57" i="9"/>
  <c r="G73" i="9"/>
  <c r="F6" i="9"/>
  <c r="F22" i="9"/>
  <c r="F38" i="9"/>
  <c r="F54" i="9"/>
  <c r="F70" i="9"/>
  <c r="H3" i="8"/>
  <c r="H19" i="8"/>
  <c r="H35" i="8"/>
  <c r="H51" i="8"/>
  <c r="H67" i="8"/>
  <c r="H82" i="8"/>
  <c r="G9" i="8"/>
  <c r="G17" i="8"/>
  <c r="G25" i="8"/>
  <c r="G33" i="8"/>
  <c r="G41" i="8"/>
  <c r="G49" i="8"/>
  <c r="G57" i="8"/>
  <c r="G65" i="8"/>
  <c r="G73" i="8"/>
  <c r="G81" i="8"/>
  <c r="F6" i="8"/>
  <c r="F14" i="8"/>
  <c r="F22" i="8"/>
  <c r="F30" i="8"/>
  <c r="F38" i="8"/>
  <c r="F46" i="8"/>
  <c r="F54" i="8"/>
  <c r="F62" i="8"/>
  <c r="F70" i="8"/>
  <c r="F78" i="8"/>
  <c r="H3" i="7"/>
  <c r="H10" i="7"/>
  <c r="H15" i="7"/>
  <c r="H21" i="7"/>
  <c r="H26" i="7"/>
  <c r="H31" i="7"/>
  <c r="H37" i="7"/>
  <c r="H42" i="7"/>
  <c r="H47" i="7"/>
  <c r="H53" i="7"/>
  <c r="H58" i="7"/>
  <c r="H63" i="7"/>
  <c r="H69" i="7"/>
  <c r="H74" i="7"/>
  <c r="H79" i="7"/>
  <c r="H85" i="7"/>
  <c r="G7" i="7"/>
  <c r="G12" i="7"/>
  <c r="G18" i="7"/>
  <c r="G23" i="7"/>
  <c r="G28" i="7"/>
  <c r="G34" i="7"/>
  <c r="G39" i="7"/>
  <c r="G44" i="7"/>
  <c r="G50" i="7"/>
  <c r="G55" i="7"/>
  <c r="G60" i="7"/>
  <c r="G66" i="7"/>
  <c r="G71" i="7"/>
  <c r="G76" i="7"/>
  <c r="G82" i="7"/>
  <c r="F4" i="7"/>
  <c r="F9" i="7"/>
  <c r="F15" i="7"/>
  <c r="F20" i="7"/>
  <c r="F25" i="7"/>
  <c r="F31" i="7"/>
  <c r="F36" i="7"/>
  <c r="F41" i="7"/>
  <c r="F47" i="7"/>
  <c r="F52" i="7"/>
  <c r="F57" i="7"/>
  <c r="F63" i="7"/>
  <c r="F68" i="7"/>
  <c r="F73" i="7"/>
  <c r="F79" i="7"/>
  <c r="F84" i="7"/>
  <c r="H5" i="6"/>
  <c r="H9" i="6"/>
  <c r="H13" i="6"/>
  <c r="H17" i="6"/>
  <c r="H21" i="6"/>
  <c r="H25" i="6"/>
  <c r="H29" i="6"/>
  <c r="H33" i="6"/>
  <c r="H37" i="6"/>
  <c r="H41" i="6"/>
  <c r="H45" i="6"/>
  <c r="H49" i="6"/>
  <c r="H53" i="6"/>
  <c r="H57" i="6"/>
  <c r="H61" i="6"/>
  <c r="H65" i="6"/>
  <c r="H69" i="6"/>
  <c r="H73" i="6"/>
  <c r="H77" i="6"/>
  <c r="H81" i="6"/>
  <c r="H85" i="6"/>
  <c r="G6" i="6"/>
  <c r="G10" i="6"/>
  <c r="G14" i="6"/>
  <c r="G18" i="6"/>
  <c r="G22" i="6"/>
  <c r="G26" i="6"/>
  <c r="G30" i="6"/>
  <c r="G34" i="6"/>
  <c r="G38" i="6"/>
  <c r="G42" i="6"/>
  <c r="G46" i="6"/>
  <c r="G50" i="6"/>
  <c r="G54" i="6"/>
  <c r="G58" i="6"/>
  <c r="G62" i="6"/>
  <c r="G66" i="6"/>
  <c r="G70" i="6"/>
  <c r="G74" i="6"/>
  <c r="G78" i="6"/>
  <c r="G82" i="6"/>
  <c r="F3" i="6"/>
  <c r="F7" i="6"/>
  <c r="F11" i="6"/>
  <c r="F15" i="6"/>
  <c r="F19" i="6"/>
  <c r="F23" i="6"/>
  <c r="F27" i="6"/>
  <c r="F31" i="6"/>
  <c r="F35" i="6"/>
  <c r="F39" i="6"/>
  <c r="F43" i="6"/>
  <c r="F47" i="6"/>
  <c r="F51" i="6"/>
  <c r="F55" i="6"/>
  <c r="F59" i="6"/>
  <c r="F63" i="6"/>
  <c r="F67" i="6"/>
  <c r="F71" i="6"/>
  <c r="F75" i="6"/>
  <c r="F79" i="6"/>
  <c r="F83" i="6"/>
  <c r="H4" i="5"/>
  <c r="H8" i="5"/>
  <c r="H12" i="5"/>
  <c r="H16" i="5"/>
  <c r="H20" i="5"/>
  <c r="H24" i="5"/>
  <c r="H28" i="5"/>
  <c r="H32" i="5"/>
  <c r="H36" i="5"/>
  <c r="H40" i="5"/>
  <c r="H44" i="5"/>
  <c r="H48" i="5"/>
  <c r="H52" i="5"/>
  <c r="H56" i="5"/>
  <c r="H60" i="5"/>
  <c r="H64" i="5"/>
  <c r="H68" i="5"/>
  <c r="H72" i="5"/>
  <c r="H76" i="5"/>
  <c r="H80" i="5"/>
  <c r="H4" i="9"/>
  <c r="H36" i="9"/>
  <c r="H68" i="9"/>
  <c r="G17" i="9"/>
  <c r="G49" i="9"/>
  <c r="G81" i="9"/>
  <c r="F30" i="9"/>
  <c r="F62" i="9"/>
  <c r="H11" i="8"/>
  <c r="H43" i="8"/>
  <c r="H75" i="8"/>
  <c r="G13" i="8"/>
  <c r="G29" i="8"/>
  <c r="G45" i="8"/>
  <c r="G61" i="8"/>
  <c r="G77" i="8"/>
  <c r="F10" i="8"/>
  <c r="F26" i="8"/>
  <c r="F42" i="8"/>
  <c r="F58" i="8"/>
  <c r="F74" i="8"/>
  <c r="H7" i="7"/>
  <c r="H18" i="7"/>
  <c r="H29" i="7"/>
  <c r="H39" i="7"/>
  <c r="H50" i="7"/>
  <c r="H61" i="7"/>
  <c r="H71" i="7"/>
  <c r="H82" i="7"/>
  <c r="G10" i="7"/>
  <c r="G20" i="7"/>
  <c r="G31" i="7"/>
  <c r="G42" i="7"/>
  <c r="G52" i="7"/>
  <c r="G63" i="7"/>
  <c r="G74" i="7"/>
  <c r="G84" i="7"/>
  <c r="F12" i="7"/>
  <c r="F23" i="7"/>
  <c r="F33" i="7"/>
  <c r="F44" i="7"/>
  <c r="F55" i="7"/>
  <c r="F65" i="7"/>
  <c r="F76" i="7"/>
  <c r="H3" i="6"/>
  <c r="H11" i="6"/>
  <c r="H19" i="6"/>
  <c r="H27" i="6"/>
  <c r="H35" i="6"/>
  <c r="H43" i="6"/>
  <c r="H51" i="6"/>
  <c r="H59" i="6"/>
  <c r="H67" i="6"/>
  <c r="H75" i="6"/>
  <c r="H82" i="6"/>
  <c r="G4" i="6"/>
  <c r="G9" i="6"/>
  <c r="G15" i="6"/>
  <c r="G20" i="6"/>
  <c r="G25" i="6"/>
  <c r="G31" i="6"/>
  <c r="G36" i="6"/>
  <c r="G41" i="6"/>
  <c r="G47" i="6"/>
  <c r="G52" i="6"/>
  <c r="G57" i="6"/>
  <c r="G63" i="6"/>
  <c r="G68" i="6"/>
  <c r="G73" i="6"/>
  <c r="G79" i="6"/>
  <c r="G84" i="6"/>
  <c r="F6" i="6"/>
  <c r="F12" i="6"/>
  <c r="F17" i="6"/>
  <c r="F22" i="6"/>
  <c r="F28" i="6"/>
  <c r="F33" i="6"/>
  <c r="F38" i="6"/>
  <c r="F44" i="6"/>
  <c r="F49" i="6"/>
  <c r="F54" i="6"/>
  <c r="F60" i="6"/>
  <c r="F65" i="6"/>
  <c r="F70" i="6"/>
  <c r="F76" i="6"/>
  <c r="F81" i="6"/>
  <c r="H3" i="5"/>
  <c r="H9" i="5"/>
  <c r="H14" i="5"/>
  <c r="H19" i="5"/>
  <c r="H25" i="5"/>
  <c r="H30" i="5"/>
  <c r="H35" i="5"/>
  <c r="H41" i="5"/>
  <c r="H46" i="5"/>
  <c r="H51" i="5"/>
  <c r="H57" i="5"/>
  <c r="H62" i="5"/>
  <c r="H67" i="5"/>
  <c r="H73" i="5"/>
  <c r="H78" i="5"/>
  <c r="H83" i="5"/>
  <c r="G4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F5" i="5"/>
  <c r="F9" i="5"/>
  <c r="F13" i="5"/>
  <c r="F17" i="5"/>
  <c r="F21" i="5"/>
  <c r="F25" i="5"/>
  <c r="F29" i="5"/>
  <c r="F33" i="5"/>
  <c r="F37" i="5"/>
  <c r="F41" i="5"/>
  <c r="F45" i="5"/>
  <c r="F49" i="5"/>
  <c r="F53" i="5"/>
  <c r="F57" i="5"/>
  <c r="F61" i="5"/>
  <c r="F65" i="5"/>
  <c r="F69" i="5"/>
  <c r="F73" i="5"/>
  <c r="F77" i="5"/>
  <c r="F81" i="5"/>
  <c r="F85" i="5"/>
  <c r="H6" i="4"/>
  <c r="H10" i="4"/>
  <c r="H18" i="4"/>
  <c r="H22" i="4"/>
  <c r="H30" i="4"/>
  <c r="H38" i="4"/>
  <c r="H46" i="4"/>
  <c r="H54" i="4"/>
  <c r="H66" i="4"/>
  <c r="H74" i="4"/>
  <c r="H82" i="4"/>
  <c r="G7" i="4"/>
  <c r="G15" i="4"/>
  <c r="G23" i="4"/>
  <c r="G31" i="4"/>
  <c r="G43" i="4"/>
  <c r="G51" i="4"/>
  <c r="G59" i="4"/>
  <c r="G67" i="4"/>
  <c r="G75" i="4"/>
  <c r="G83" i="4"/>
  <c r="F12" i="4"/>
  <c r="F24" i="4"/>
  <c r="F32" i="4"/>
  <c r="F40" i="4"/>
  <c r="F48" i="4"/>
  <c r="H25" i="9"/>
  <c r="H57" i="9"/>
  <c r="G6" i="9"/>
  <c r="G38" i="9"/>
  <c r="G70" i="9"/>
  <c r="F19" i="9"/>
  <c r="F51" i="9"/>
  <c r="F83" i="9"/>
  <c r="H32" i="8"/>
  <c r="H64" i="8"/>
  <c r="G8" i="8"/>
  <c r="G24" i="8"/>
  <c r="G40" i="8"/>
  <c r="G56" i="8"/>
  <c r="G72" i="8"/>
  <c r="F5" i="8"/>
  <c r="F21" i="8"/>
  <c r="F37" i="8"/>
  <c r="F53" i="8"/>
  <c r="F69" i="8"/>
  <c r="F85" i="8"/>
  <c r="H14" i="7"/>
  <c r="H25" i="7"/>
  <c r="H35" i="7"/>
  <c r="H46" i="7"/>
  <c r="H57" i="7"/>
  <c r="H67" i="7"/>
  <c r="H78" i="7"/>
  <c r="G6" i="7"/>
  <c r="G16" i="7"/>
  <c r="G27" i="7"/>
  <c r="G38" i="7"/>
  <c r="G48" i="7"/>
  <c r="G59" i="7"/>
  <c r="G70" i="7"/>
  <c r="G80" i="7"/>
  <c r="F8" i="7"/>
  <c r="F19" i="7"/>
  <c r="F29" i="7"/>
  <c r="F40" i="7"/>
  <c r="F51" i="7"/>
  <c r="F61" i="7"/>
  <c r="F72" i="7"/>
  <c r="F83" i="7"/>
  <c r="H8" i="6"/>
  <c r="H16" i="6"/>
  <c r="H24" i="6"/>
  <c r="H32" i="6"/>
  <c r="H40" i="6"/>
  <c r="H48" i="6"/>
  <c r="H56" i="6"/>
  <c r="H64" i="6"/>
  <c r="H72" i="6"/>
  <c r="H80" i="6"/>
  <c r="G3" i="6"/>
  <c r="G8" i="6"/>
  <c r="G13" i="6"/>
  <c r="G19" i="6"/>
  <c r="G24" i="6"/>
  <c r="G29" i="6"/>
  <c r="G35" i="6"/>
  <c r="G40" i="6"/>
  <c r="G45" i="6"/>
  <c r="G51" i="6"/>
  <c r="G56" i="6"/>
  <c r="G61" i="6"/>
  <c r="G67" i="6"/>
  <c r="G72" i="6"/>
  <c r="G77" i="6"/>
  <c r="G83" i="6"/>
  <c r="F5" i="6"/>
  <c r="F10" i="6"/>
  <c r="F16" i="6"/>
  <c r="F21" i="6"/>
  <c r="F26" i="6"/>
  <c r="F32" i="6"/>
  <c r="F37" i="6"/>
  <c r="F42" i="6"/>
  <c r="F48" i="6"/>
  <c r="F53" i="6"/>
  <c r="F58" i="6"/>
  <c r="F64" i="6"/>
  <c r="F69" i="6"/>
  <c r="F74" i="6"/>
  <c r="F80" i="6"/>
  <c r="F85" i="6"/>
  <c r="H7" i="5"/>
  <c r="H13" i="5"/>
  <c r="H18" i="5"/>
  <c r="H23" i="5"/>
  <c r="H29" i="5"/>
  <c r="H34" i="5"/>
  <c r="H39" i="5"/>
  <c r="H45" i="5"/>
  <c r="H50" i="5"/>
  <c r="H55" i="5"/>
  <c r="H61" i="5"/>
  <c r="H66" i="5"/>
  <c r="H71" i="5"/>
  <c r="H77" i="5"/>
  <c r="H82" i="5"/>
  <c r="G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F4" i="5"/>
  <c r="F8" i="5"/>
  <c r="F12" i="5"/>
  <c r="F16" i="5"/>
  <c r="F20" i="5"/>
  <c r="F24" i="5"/>
  <c r="F28" i="5"/>
  <c r="F32" i="5"/>
  <c r="F36" i="5"/>
  <c r="F40" i="5"/>
  <c r="F44" i="5"/>
  <c r="F48" i="5"/>
  <c r="F52" i="5"/>
  <c r="F56" i="5"/>
  <c r="F60" i="5"/>
  <c r="F64" i="5"/>
  <c r="F68" i="5"/>
  <c r="F72" i="5"/>
  <c r="F76" i="5"/>
  <c r="F80" i="5"/>
  <c r="F84" i="5"/>
  <c r="H5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G6" i="4"/>
  <c r="G10" i="4"/>
  <c r="G14" i="4"/>
  <c r="G18" i="4"/>
  <c r="G22" i="4"/>
  <c r="G26" i="4"/>
  <c r="G30" i="4"/>
  <c r="G34" i="4"/>
  <c r="G38" i="4"/>
  <c r="G42" i="4"/>
  <c r="G46" i="4"/>
  <c r="G50" i="4"/>
  <c r="G54" i="4"/>
  <c r="G58" i="4"/>
  <c r="G62" i="4"/>
  <c r="G66" i="4"/>
  <c r="G70" i="4"/>
  <c r="G74" i="4"/>
  <c r="G78" i="4"/>
  <c r="G82" i="4"/>
  <c r="F3" i="4"/>
  <c r="F7" i="4"/>
  <c r="F11" i="4"/>
  <c r="F15" i="4"/>
  <c r="F19" i="4"/>
  <c r="F23" i="4"/>
  <c r="F27" i="4"/>
  <c r="F31" i="4"/>
  <c r="F35" i="4"/>
  <c r="F39" i="4"/>
  <c r="F43" i="4"/>
  <c r="F47" i="4"/>
  <c r="F51" i="4"/>
  <c r="F55" i="4"/>
  <c r="F59" i="4"/>
  <c r="F63" i="4"/>
  <c r="F67" i="4"/>
  <c r="F71" i="4"/>
  <c r="F75" i="4"/>
  <c r="F79" i="4"/>
  <c r="F83" i="4"/>
  <c r="H14" i="4"/>
  <c r="H26" i="4"/>
  <c r="H34" i="4"/>
  <c r="H42" i="4"/>
  <c r="H50" i="4"/>
  <c r="H58" i="4"/>
  <c r="H62" i="4"/>
  <c r="H70" i="4"/>
  <c r="H78" i="4"/>
  <c r="G3" i="4"/>
  <c r="G11" i="4"/>
  <c r="G19" i="4"/>
  <c r="G27" i="4"/>
  <c r="G35" i="4"/>
  <c r="G39" i="4"/>
  <c r="G47" i="4"/>
  <c r="G55" i="4"/>
  <c r="G63" i="4"/>
  <c r="G71" i="4"/>
  <c r="G79" i="4"/>
  <c r="F4" i="4"/>
  <c r="F8" i="4"/>
  <c r="F16" i="4"/>
  <c r="F20" i="4"/>
  <c r="F28" i="4"/>
  <c r="F36" i="4"/>
  <c r="F44" i="4"/>
  <c r="F52" i="4"/>
  <c r="F60" i="4"/>
  <c r="H9" i="9"/>
  <c r="H73" i="9"/>
  <c r="G54" i="9"/>
  <c r="F35" i="9"/>
  <c r="H16" i="8"/>
  <c r="H80" i="8"/>
  <c r="G32" i="8"/>
  <c r="G64" i="8"/>
  <c r="F13" i="8"/>
  <c r="F45" i="8"/>
  <c r="F77" i="8"/>
  <c r="H19" i="7"/>
  <c r="H41" i="7"/>
  <c r="H62" i="7"/>
  <c r="H83" i="7"/>
  <c r="G22" i="7"/>
  <c r="G43" i="7"/>
  <c r="G64" i="7"/>
  <c r="F3" i="7"/>
  <c r="F24" i="7"/>
  <c r="F45" i="7"/>
  <c r="F67" i="7"/>
  <c r="H4" i="6"/>
  <c r="H20" i="6"/>
  <c r="H36" i="6"/>
  <c r="H52" i="6"/>
  <c r="H68" i="6"/>
  <c r="H83" i="6"/>
  <c r="G11" i="6"/>
  <c r="G21" i="6"/>
  <c r="G32" i="6"/>
  <c r="G43" i="6"/>
  <c r="G53" i="6"/>
  <c r="G64" i="6"/>
  <c r="G75" i="6"/>
  <c r="G85" i="6"/>
  <c r="F13" i="6"/>
  <c r="F24" i="6"/>
  <c r="F34" i="6"/>
  <c r="F45" i="6"/>
  <c r="F56" i="6"/>
  <c r="F66" i="6"/>
  <c r="F77" i="6"/>
  <c r="H5" i="5"/>
  <c r="H15" i="5"/>
  <c r="H26" i="5"/>
  <c r="H37" i="5"/>
  <c r="H47" i="5"/>
  <c r="H58" i="5"/>
  <c r="H69" i="5"/>
  <c r="G5" i="5"/>
  <c r="G13" i="5"/>
  <c r="G29" i="5"/>
  <c r="G53" i="5"/>
  <c r="G69" i="5"/>
  <c r="G85" i="5"/>
  <c r="F26" i="5"/>
  <c r="F42" i="5"/>
  <c r="F58" i="5"/>
  <c r="F74" i="5"/>
  <c r="H15" i="4"/>
  <c r="H39" i="4"/>
  <c r="H63" i="4"/>
  <c r="G4" i="4"/>
  <c r="G20" i="4"/>
  <c r="G36" i="4"/>
  <c r="G60" i="4"/>
  <c r="G76" i="4"/>
  <c r="F9" i="4"/>
  <c r="F25" i="4"/>
  <c r="F49" i="4"/>
  <c r="F68" i="4"/>
  <c r="F78" i="4"/>
  <c r="H20" i="9"/>
  <c r="F46" i="9"/>
  <c r="G4" i="8"/>
  <c r="F18" i="8"/>
  <c r="F82" i="8"/>
  <c r="H45" i="7"/>
  <c r="G4" i="7"/>
  <c r="G47" i="7"/>
  <c r="F7" i="7"/>
  <c r="F71" i="7"/>
  <c r="H23" i="6"/>
  <c r="H55" i="6"/>
  <c r="H84" i="6"/>
  <c r="G23" i="6"/>
  <c r="G44" i="6"/>
  <c r="G65" i="6"/>
  <c r="F4" i="6"/>
  <c r="F25" i="6"/>
  <c r="F46" i="6"/>
  <c r="F68" i="6"/>
  <c r="H6" i="5"/>
  <c r="H27" i="5"/>
  <c r="H49" i="5"/>
  <c r="H70" i="5"/>
  <c r="G6" i="5"/>
  <c r="G22" i="5"/>
  <c r="G38" i="5"/>
  <c r="G54" i="5"/>
  <c r="G70" i="5"/>
  <c r="F3" i="5"/>
  <c r="F19" i="5"/>
  <c r="F35" i="5"/>
  <c r="F51" i="5"/>
  <c r="F75" i="5"/>
  <c r="H8" i="4"/>
  <c r="H24" i="4"/>
  <c r="H40" i="4"/>
  <c r="H56" i="4"/>
  <c r="H72" i="4"/>
  <c r="G5" i="4"/>
  <c r="G21" i="4"/>
  <c r="G37" i="4"/>
  <c r="G53" i="4"/>
  <c r="G69" i="4"/>
  <c r="G85" i="4"/>
  <c r="F18" i="4"/>
  <c r="F34" i="4"/>
  <c r="F50" i="4"/>
  <c r="F64" i="4"/>
  <c r="F74" i="4"/>
  <c r="F85" i="4"/>
  <c r="G22" i="9"/>
  <c r="F67" i="9"/>
  <c r="H48" i="8"/>
  <c r="G48" i="8"/>
  <c r="F29" i="8"/>
  <c r="H30" i="7"/>
  <c r="H73" i="7"/>
  <c r="G32" i="7"/>
  <c r="G75" i="7"/>
  <c r="F35" i="7"/>
  <c r="F77" i="7"/>
  <c r="H28" i="6"/>
  <c r="H60" i="6"/>
  <c r="G5" i="6"/>
  <c r="G27" i="6"/>
  <c r="G48" i="6"/>
  <c r="G69" i="6"/>
  <c r="F8" i="6"/>
  <c r="F29" i="6"/>
  <c r="F50" i="6"/>
  <c r="F72" i="6"/>
  <c r="H10" i="5"/>
  <c r="H31" i="5"/>
  <c r="H53" i="5"/>
  <c r="H74" i="5"/>
  <c r="G9" i="5"/>
  <c r="G33" i="5"/>
  <c r="G49" i="5"/>
  <c r="G65" i="5"/>
  <c r="G81" i="5"/>
  <c r="F14" i="5"/>
  <c r="F30" i="5"/>
  <c r="F46" i="5"/>
  <c r="F62" i="5"/>
  <c r="F78" i="5"/>
  <c r="H11" i="4"/>
  <c r="H27" i="4"/>
  <c r="H43" i="4"/>
  <c r="H59" i="4"/>
  <c r="H75" i="4"/>
  <c r="G8" i="4"/>
  <c r="G24" i="4"/>
  <c r="G40" i="4"/>
  <c r="G56" i="4"/>
  <c r="G72" i="4"/>
  <c r="F5" i="4"/>
  <c r="F21" i="4"/>
  <c r="F37" i="4"/>
  <c r="F53" i="4"/>
  <c r="F65" i="4"/>
  <c r="F76" i="4"/>
  <c r="H52" i="9"/>
  <c r="G33" i="9"/>
  <c r="F14" i="9"/>
  <c r="F78" i="9"/>
  <c r="H59" i="8"/>
  <c r="G21" i="8"/>
  <c r="G53" i="8"/>
  <c r="G85" i="8"/>
  <c r="F34" i="8"/>
  <c r="F66" i="8"/>
  <c r="H13" i="7"/>
  <c r="H34" i="7"/>
  <c r="H55" i="7"/>
  <c r="H77" i="7"/>
  <c r="G15" i="7"/>
  <c r="G36" i="7"/>
  <c r="G58" i="7"/>
  <c r="G79" i="7"/>
  <c r="F17" i="7"/>
  <c r="F39" i="7"/>
  <c r="F60" i="7"/>
  <c r="F81" i="7"/>
  <c r="H15" i="6"/>
  <c r="H31" i="6"/>
  <c r="H47" i="6"/>
  <c r="H63" i="6"/>
  <c r="H79" i="6"/>
  <c r="G7" i="6"/>
  <c r="G17" i="6"/>
  <c r="G28" i="6"/>
  <c r="G39" i="6"/>
  <c r="G49" i="6"/>
  <c r="G60" i="6"/>
  <c r="G71" i="6"/>
  <c r="G81" i="6"/>
  <c r="F9" i="6"/>
  <c r="F20" i="6"/>
  <c r="F30" i="6"/>
  <c r="F41" i="6"/>
  <c r="F52" i="6"/>
  <c r="F62" i="6"/>
  <c r="F73" i="6"/>
  <c r="F84" i="6"/>
  <c r="H11" i="5"/>
  <c r="H22" i="5"/>
  <c r="H33" i="5"/>
  <c r="H43" i="5"/>
  <c r="H54" i="5"/>
  <c r="H65" i="5"/>
  <c r="H75" i="5"/>
  <c r="H85" i="5"/>
  <c r="G10" i="5"/>
  <c r="G18" i="5"/>
  <c r="G26" i="5"/>
  <c r="G34" i="5"/>
  <c r="G42" i="5"/>
  <c r="G50" i="5"/>
  <c r="G58" i="5"/>
  <c r="G66" i="5"/>
  <c r="G74" i="5"/>
  <c r="G82" i="5"/>
  <c r="F7" i="5"/>
  <c r="F15" i="5"/>
  <c r="F23" i="5"/>
  <c r="F31" i="5"/>
  <c r="F39" i="5"/>
  <c r="F47" i="5"/>
  <c r="F55" i="5"/>
  <c r="F63" i="5"/>
  <c r="F71" i="5"/>
  <c r="F79" i="5"/>
  <c r="H4" i="4"/>
  <c r="H12" i="4"/>
  <c r="H20" i="4"/>
  <c r="H28" i="4"/>
  <c r="H36" i="4"/>
  <c r="H44" i="4"/>
  <c r="H52" i="4"/>
  <c r="H60" i="4"/>
  <c r="H68" i="4"/>
  <c r="H76" i="4"/>
  <c r="H84" i="4"/>
  <c r="G9" i="4"/>
  <c r="G17" i="4"/>
  <c r="G25" i="4"/>
  <c r="G33" i="4"/>
  <c r="G41" i="4"/>
  <c r="G49" i="4"/>
  <c r="G57" i="4"/>
  <c r="G65" i="4"/>
  <c r="G73" i="4"/>
  <c r="G81" i="4"/>
  <c r="F6" i="4"/>
  <c r="F14" i="4"/>
  <c r="F22" i="4"/>
  <c r="F30" i="4"/>
  <c r="F38" i="4"/>
  <c r="F46" i="4"/>
  <c r="F54" i="4"/>
  <c r="F61" i="4"/>
  <c r="F66" i="4"/>
  <c r="F72" i="4"/>
  <c r="F77" i="4"/>
  <c r="F82" i="4"/>
  <c r="H79" i="5"/>
  <c r="G21" i="5"/>
  <c r="G37" i="5"/>
  <c r="G45" i="5"/>
  <c r="G61" i="5"/>
  <c r="G77" i="5"/>
  <c r="F10" i="5"/>
  <c r="F18" i="5"/>
  <c r="F34" i="5"/>
  <c r="F50" i="5"/>
  <c r="F66" i="5"/>
  <c r="F82" i="5"/>
  <c r="H7" i="4"/>
  <c r="H23" i="4"/>
  <c r="H31" i="4"/>
  <c r="H47" i="4"/>
  <c r="H55" i="4"/>
  <c r="H71" i="4"/>
  <c r="H79" i="4"/>
  <c r="G12" i="4"/>
  <c r="G28" i="4"/>
  <c r="G44" i="4"/>
  <c r="G52" i="4"/>
  <c r="G68" i="4"/>
  <c r="G84" i="4"/>
  <c r="F17" i="4"/>
  <c r="F33" i="4"/>
  <c r="F41" i="4"/>
  <c r="F56" i="4"/>
  <c r="F62" i="4"/>
  <c r="F73" i="4"/>
  <c r="F84" i="4"/>
  <c r="H84" i="9"/>
  <c r="G65" i="9"/>
  <c r="H27" i="8"/>
  <c r="G37" i="8"/>
  <c r="G69" i="8"/>
  <c r="F50" i="8"/>
  <c r="H23" i="7"/>
  <c r="H66" i="7"/>
  <c r="G26" i="7"/>
  <c r="G68" i="7"/>
  <c r="F28" i="7"/>
  <c r="F49" i="7"/>
  <c r="H7" i="6"/>
  <c r="H39" i="6"/>
  <c r="H71" i="6"/>
  <c r="G12" i="6"/>
  <c r="G33" i="6"/>
  <c r="G55" i="6"/>
  <c r="G76" i="6"/>
  <c r="F14" i="6"/>
  <c r="F36" i="6"/>
  <c r="F57" i="6"/>
  <c r="F78" i="6"/>
  <c r="H17" i="5"/>
  <c r="H38" i="5"/>
  <c r="H59" i="5"/>
  <c r="H81" i="5"/>
  <c r="G14" i="5"/>
  <c r="G30" i="5"/>
  <c r="G46" i="5"/>
  <c r="G62" i="5"/>
  <c r="G78" i="5"/>
  <c r="F11" i="5"/>
  <c r="F27" i="5"/>
  <c r="F43" i="5"/>
  <c r="F59" i="5"/>
  <c r="F67" i="5"/>
  <c r="F83" i="5"/>
  <c r="H16" i="4"/>
  <c r="H32" i="4"/>
  <c r="H48" i="4"/>
  <c r="H64" i="4"/>
  <c r="H80" i="4"/>
  <c r="G13" i="4"/>
  <c r="G29" i="4"/>
  <c r="G45" i="4"/>
  <c r="G61" i="4"/>
  <c r="G77" i="4"/>
  <c r="F10" i="4"/>
  <c r="F26" i="4"/>
  <c r="F42" i="4"/>
  <c r="F57" i="4"/>
  <c r="F69" i="4"/>
  <c r="F80" i="4"/>
  <c r="H41" i="9"/>
  <c r="F3" i="9"/>
  <c r="G16" i="8"/>
  <c r="G80" i="8"/>
  <c r="F61" i="8"/>
  <c r="H9" i="7"/>
  <c r="H51" i="7"/>
  <c r="G11" i="7"/>
  <c r="G54" i="7"/>
  <c r="F13" i="7"/>
  <c r="F56" i="7"/>
  <c r="H12" i="6"/>
  <c r="H44" i="6"/>
  <c r="H76" i="6"/>
  <c r="G16" i="6"/>
  <c r="G37" i="6"/>
  <c r="G59" i="6"/>
  <c r="G80" i="6"/>
  <c r="F18" i="6"/>
  <c r="F40" i="6"/>
  <c r="F61" i="6"/>
  <c r="F82" i="6"/>
  <c r="H21" i="5"/>
  <c r="H42" i="5"/>
  <c r="H63" i="5"/>
  <c r="H84" i="5"/>
  <c r="G17" i="5"/>
  <c r="G25" i="5"/>
  <c r="G41" i="5"/>
  <c r="G57" i="5"/>
  <c r="G73" i="5"/>
  <c r="F6" i="5"/>
  <c r="F22" i="5"/>
  <c r="F38" i="5"/>
  <c r="F54" i="5"/>
  <c r="F70" i="5"/>
  <c r="H3" i="4"/>
  <c r="H19" i="4"/>
  <c r="H35" i="4"/>
  <c r="H51" i="4"/>
  <c r="H67" i="4"/>
  <c r="H83" i="4"/>
  <c r="G16" i="4"/>
  <c r="G32" i="4"/>
  <c r="G48" i="4"/>
  <c r="G64" i="4"/>
  <c r="G80" i="4"/>
  <c r="F13" i="4"/>
  <c r="F29" i="4"/>
  <c r="F45" i="4"/>
  <c r="F58" i="4"/>
  <c r="F70" i="4"/>
  <c r="F81" i="4"/>
  <c r="AI4" i="2"/>
  <c r="AI10" i="2"/>
  <c r="AI3" i="2"/>
  <c r="AI9" i="2"/>
  <c r="AI6" i="2"/>
  <c r="AI5" i="2"/>
  <c r="AI11" i="2"/>
  <c r="AI8" i="2"/>
  <c r="AI7" i="2"/>
  <c r="B7" i="2"/>
  <c r="C7" i="2"/>
  <c r="B15" i="2"/>
  <c r="AJ32" i="2" l="1"/>
  <c r="AO32" i="2" s="1"/>
  <c r="AO35" i="2"/>
  <c r="AO34" i="2"/>
  <c r="AO36" i="2"/>
  <c r="AO33" i="2"/>
  <c r="B18" i="2"/>
  <c r="B21" i="2" s="1"/>
  <c r="D7" i="2"/>
  <c r="A25" i="2"/>
  <c r="B19" i="2"/>
  <c r="B16" i="2"/>
  <c r="E2" i="2"/>
  <c r="D14" i="2"/>
  <c r="B6" i="1"/>
  <c r="B22" i="2"/>
  <c r="G19" i="1" l="1"/>
  <c r="A32" i="2"/>
  <c r="C21" i="2"/>
  <c r="D21" i="2"/>
  <c r="E21" i="2"/>
  <c r="B26" i="2"/>
  <c r="B25" i="2"/>
  <c r="B23" i="2"/>
  <c r="F2" i="2"/>
  <c r="E14" i="2"/>
  <c r="E7" i="2"/>
  <c r="C22" i="2"/>
  <c r="D22" i="2"/>
  <c r="C15" i="2"/>
  <c r="G13" i="1" l="1"/>
  <c r="G12" i="1"/>
  <c r="G14" i="1"/>
  <c r="G15" i="1"/>
  <c r="B32" i="2"/>
  <c r="E35" i="2" s="1"/>
  <c r="B33" i="2"/>
  <c r="A39" i="2"/>
  <c r="C23" i="2"/>
  <c r="D23" i="2"/>
  <c r="B28" i="2"/>
  <c r="C28" i="2"/>
  <c r="D28" i="2"/>
  <c r="E28" i="2"/>
  <c r="F21" i="2"/>
  <c r="F28" i="2"/>
  <c r="C16" i="2"/>
  <c r="G2" i="2"/>
  <c r="F14" i="2"/>
  <c r="F7" i="2"/>
  <c r="B29" i="2"/>
  <c r="E29" i="2"/>
  <c r="D29" i="2"/>
  <c r="E22" i="2"/>
  <c r="E15" i="2"/>
  <c r="D15" i="2"/>
  <c r="F35" i="2" l="1"/>
  <c r="D35" i="2"/>
  <c r="C35" i="2"/>
  <c r="B35" i="2"/>
  <c r="B39" i="2"/>
  <c r="C42" i="2" s="1"/>
  <c r="AH27" i="2"/>
  <c r="G5" i="1" s="1"/>
  <c r="B40" i="2"/>
  <c r="G35" i="2"/>
  <c r="B30" i="2"/>
  <c r="G21" i="2"/>
  <c r="G28" i="2"/>
  <c r="E23" i="2"/>
  <c r="D16" i="2"/>
  <c r="E16" i="2"/>
  <c r="H2" i="2"/>
  <c r="G14" i="2"/>
  <c r="G7" i="2"/>
  <c r="E36" i="2"/>
  <c r="D36" i="2"/>
  <c r="C36" i="2"/>
  <c r="B36" i="2"/>
  <c r="F36" i="2"/>
  <c r="C29" i="2"/>
  <c r="F22" i="2"/>
  <c r="F15" i="2"/>
  <c r="F42" i="2" l="1"/>
  <c r="G42" i="2"/>
  <c r="E37" i="2"/>
  <c r="C37" i="2"/>
  <c r="D37" i="2"/>
  <c r="B37" i="2"/>
  <c r="D42" i="2"/>
  <c r="B42" i="2"/>
  <c r="E42" i="2"/>
  <c r="F37" i="2"/>
  <c r="H35" i="2"/>
  <c r="H42" i="2"/>
  <c r="D30" i="2"/>
  <c r="E30" i="2"/>
  <c r="C30" i="2"/>
  <c r="H21" i="2"/>
  <c r="H28" i="2"/>
  <c r="F23" i="2"/>
  <c r="F16" i="2"/>
  <c r="I2" i="2"/>
  <c r="H14" i="2"/>
  <c r="H7" i="2"/>
  <c r="F43" i="2"/>
  <c r="C43" i="2"/>
  <c r="B43" i="2"/>
  <c r="D43" i="2"/>
  <c r="E43" i="2"/>
  <c r="G36" i="2"/>
  <c r="F29" i="2"/>
  <c r="G29" i="2"/>
  <c r="G22" i="2"/>
  <c r="G15" i="2"/>
  <c r="F44" i="2" l="1"/>
  <c r="B44" i="2"/>
  <c r="E44" i="2"/>
  <c r="C44" i="2"/>
  <c r="D44" i="2"/>
  <c r="I35" i="2"/>
  <c r="I42" i="2"/>
  <c r="G37" i="2"/>
  <c r="G30" i="2"/>
  <c r="F30" i="2"/>
  <c r="I21" i="2"/>
  <c r="I28" i="2"/>
  <c r="G23" i="2"/>
  <c r="G16" i="2"/>
  <c r="J2" i="2"/>
  <c r="I14" i="2"/>
  <c r="I7" i="2"/>
  <c r="G43" i="2"/>
  <c r="H43" i="2"/>
  <c r="H36" i="2"/>
  <c r="H22" i="2"/>
  <c r="H29" i="2"/>
  <c r="H15" i="2"/>
  <c r="G44" i="2" l="1"/>
  <c r="H44" i="2"/>
  <c r="J35" i="2"/>
  <c r="J42" i="2"/>
  <c r="H37" i="2"/>
  <c r="H30" i="2"/>
  <c r="H23" i="2"/>
  <c r="J21" i="2"/>
  <c r="J28" i="2"/>
  <c r="H16" i="2"/>
  <c r="K2" i="2"/>
  <c r="J14" i="2"/>
  <c r="J7" i="2"/>
  <c r="I43" i="2"/>
  <c r="I36" i="2"/>
  <c r="I22" i="2"/>
  <c r="I15" i="2"/>
  <c r="I44" i="2" l="1"/>
  <c r="K35" i="2"/>
  <c r="K42" i="2"/>
  <c r="I37" i="2"/>
  <c r="K21" i="2"/>
  <c r="K28" i="2"/>
  <c r="I23" i="2"/>
  <c r="I16" i="2"/>
  <c r="L2" i="2"/>
  <c r="K14" i="2"/>
  <c r="K7" i="2"/>
  <c r="J43" i="2"/>
  <c r="J36" i="2"/>
  <c r="J22" i="2"/>
  <c r="J29" i="2"/>
  <c r="I29" i="2"/>
  <c r="J44" i="2" l="1"/>
  <c r="L35" i="2"/>
  <c r="L42" i="2"/>
  <c r="J37" i="2"/>
  <c r="I30" i="2"/>
  <c r="J30" i="2"/>
  <c r="J23" i="2"/>
  <c r="L21" i="2"/>
  <c r="L28" i="2"/>
  <c r="M2" i="2"/>
  <c r="L14" i="2"/>
  <c r="L7" i="2"/>
  <c r="K43" i="2"/>
  <c r="K36" i="2"/>
  <c r="K22" i="2"/>
  <c r="K15" i="2"/>
  <c r="J15" i="2"/>
  <c r="K44" i="2" l="1"/>
  <c r="M35" i="2"/>
  <c r="M42" i="2"/>
  <c r="K37" i="2"/>
  <c r="M21" i="2"/>
  <c r="M28" i="2"/>
  <c r="K23" i="2"/>
  <c r="J16" i="2"/>
  <c r="K16" i="2"/>
  <c r="N2" i="2"/>
  <c r="M14" i="2"/>
  <c r="M7" i="2"/>
  <c r="L36" i="2"/>
  <c r="L43" i="2"/>
  <c r="K29" i="2"/>
  <c r="L22" i="2"/>
  <c r="L15" i="2"/>
  <c r="L44" i="2" l="1"/>
  <c r="L37" i="2"/>
  <c r="N35" i="2"/>
  <c r="N42" i="2"/>
  <c r="K30" i="2"/>
  <c r="N21" i="2"/>
  <c r="N28" i="2"/>
  <c r="L23" i="2"/>
  <c r="L16" i="2"/>
  <c r="O2" i="2"/>
  <c r="N14" i="2"/>
  <c r="N7" i="2"/>
  <c r="M43" i="2"/>
  <c r="M36" i="2"/>
  <c r="L29" i="2"/>
  <c r="M22" i="2"/>
  <c r="M37" i="2" l="1"/>
  <c r="M44" i="2"/>
  <c r="O35" i="2"/>
  <c r="O42" i="2"/>
  <c r="M23" i="2"/>
  <c r="L30" i="2"/>
  <c r="O21" i="2"/>
  <c r="O28" i="2"/>
  <c r="P2" i="2"/>
  <c r="O14" i="2"/>
  <c r="O7" i="2"/>
  <c r="N43" i="2"/>
  <c r="N36" i="2"/>
  <c r="N22" i="2"/>
  <c r="N29" i="2"/>
  <c r="M29" i="2"/>
  <c r="N15" i="2"/>
  <c r="M15" i="2"/>
  <c r="N44" i="2" l="1"/>
  <c r="P35" i="2"/>
  <c r="P42" i="2"/>
  <c r="N37" i="2"/>
  <c r="M30" i="2"/>
  <c r="N30" i="2"/>
  <c r="N23" i="2"/>
  <c r="P21" i="2"/>
  <c r="P28" i="2"/>
  <c r="M16" i="2"/>
  <c r="N16" i="2"/>
  <c r="Q2" i="2"/>
  <c r="P14" i="2"/>
  <c r="P7" i="2"/>
  <c r="O36" i="2"/>
  <c r="O29" i="2"/>
  <c r="O22" i="2"/>
  <c r="O15" i="2"/>
  <c r="Q35" i="2" l="1"/>
  <c r="Q42" i="2"/>
  <c r="O37" i="2"/>
  <c r="O30" i="2"/>
  <c r="Q21" i="2"/>
  <c r="Q28" i="2"/>
  <c r="O23" i="2"/>
  <c r="O16" i="2"/>
  <c r="R2" i="2"/>
  <c r="Q14" i="2"/>
  <c r="Q7" i="2"/>
  <c r="O43" i="2"/>
  <c r="P36" i="2"/>
  <c r="P22" i="2"/>
  <c r="P15" i="2"/>
  <c r="O44" i="2" l="1"/>
  <c r="R35" i="2"/>
  <c r="R42" i="2"/>
  <c r="P37" i="2"/>
  <c r="R21" i="2"/>
  <c r="R28" i="2"/>
  <c r="P23" i="2"/>
  <c r="P16" i="2"/>
  <c r="S2" i="2"/>
  <c r="R14" i="2"/>
  <c r="R7" i="2"/>
  <c r="P43" i="2"/>
  <c r="Q43" i="2"/>
  <c r="Q36" i="2"/>
  <c r="P29" i="2"/>
  <c r="Q22" i="2"/>
  <c r="Q44" i="2" l="1"/>
  <c r="P44" i="2"/>
  <c r="S35" i="2"/>
  <c r="S42" i="2"/>
  <c r="Q37" i="2"/>
  <c r="Q23" i="2"/>
  <c r="P30" i="2"/>
  <c r="S21" i="2"/>
  <c r="S28" i="2"/>
  <c r="T2" i="2"/>
  <c r="S14" i="2"/>
  <c r="S7" i="2"/>
  <c r="R43" i="2"/>
  <c r="R36" i="2"/>
  <c r="Q29" i="2"/>
  <c r="R29" i="2"/>
  <c r="R22" i="2"/>
  <c r="Q15" i="2"/>
  <c r="R37" i="2" l="1"/>
  <c r="R44" i="2"/>
  <c r="T35" i="2"/>
  <c r="T42" i="2"/>
  <c r="R30" i="2"/>
  <c r="Q30" i="2"/>
  <c r="T21" i="2"/>
  <c r="T28" i="2"/>
  <c r="R23" i="2"/>
  <c r="Q16" i="2"/>
  <c r="U2" i="2"/>
  <c r="T14" i="2"/>
  <c r="T7" i="2"/>
  <c r="S43" i="2"/>
  <c r="S36" i="2"/>
  <c r="S29" i="2"/>
  <c r="S22" i="2"/>
  <c r="S15" i="2"/>
  <c r="R15" i="2"/>
  <c r="S37" i="2" l="1"/>
  <c r="S44" i="2"/>
  <c r="U35" i="2"/>
  <c r="U42" i="2"/>
  <c r="S23" i="2"/>
  <c r="S30" i="2"/>
  <c r="U21" i="2"/>
  <c r="U28" i="2"/>
  <c r="R16" i="2"/>
  <c r="S16" i="2"/>
  <c r="V2" i="2"/>
  <c r="U14" i="2"/>
  <c r="U7" i="2"/>
  <c r="T43" i="2"/>
  <c r="T36" i="2"/>
  <c r="T29" i="2"/>
  <c r="T22" i="2"/>
  <c r="T37" i="2" l="1"/>
  <c r="T44" i="2"/>
  <c r="V35" i="2"/>
  <c r="V42" i="2"/>
  <c r="T30" i="2"/>
  <c r="V21" i="2"/>
  <c r="V28" i="2"/>
  <c r="T23" i="2"/>
  <c r="W2" i="2"/>
  <c r="V14" i="2"/>
  <c r="V7" i="2"/>
  <c r="U43" i="2"/>
  <c r="U36" i="2"/>
  <c r="U22" i="2"/>
  <c r="T15" i="2"/>
  <c r="U15" i="2"/>
  <c r="U44" i="2" l="1"/>
  <c r="W35" i="2"/>
  <c r="W42" i="2"/>
  <c r="U37" i="2"/>
  <c r="W21" i="2"/>
  <c r="W28" i="2"/>
  <c r="U23" i="2"/>
  <c r="U16" i="2"/>
  <c r="T16" i="2"/>
  <c r="X2" i="2"/>
  <c r="W14" i="2"/>
  <c r="W7" i="2"/>
  <c r="V43" i="2"/>
  <c r="V36" i="2"/>
  <c r="U29" i="2"/>
  <c r="V22" i="2"/>
  <c r="V44" i="2" l="1"/>
  <c r="X35" i="2"/>
  <c r="X42" i="2"/>
  <c r="V37" i="2"/>
  <c r="V23" i="2"/>
  <c r="U30" i="2"/>
  <c r="X21" i="2"/>
  <c r="X28" i="2"/>
  <c r="Y2" i="2"/>
  <c r="X14" i="2"/>
  <c r="X7" i="2"/>
  <c r="W36" i="2"/>
  <c r="W43" i="2"/>
  <c r="V29" i="2"/>
  <c r="W22" i="2"/>
  <c r="W15" i="2"/>
  <c r="V15" i="2"/>
  <c r="W44" i="2" l="1"/>
  <c r="W37" i="2"/>
  <c r="Y35" i="2"/>
  <c r="Y42" i="2"/>
  <c r="W23" i="2"/>
  <c r="V30" i="2"/>
  <c r="Y21" i="2"/>
  <c r="Y28" i="2"/>
  <c r="V16" i="2"/>
  <c r="W16" i="2"/>
  <c r="Z2" i="2"/>
  <c r="Y14" i="2"/>
  <c r="Y7" i="2"/>
  <c r="X43" i="2"/>
  <c r="X36" i="2"/>
  <c r="W29" i="2"/>
  <c r="X29" i="2"/>
  <c r="X22" i="2"/>
  <c r="X15" i="2"/>
  <c r="X44" i="2" l="1"/>
  <c r="Z35" i="2"/>
  <c r="Z42" i="2"/>
  <c r="X37" i="2"/>
  <c r="X30" i="2"/>
  <c r="W30" i="2"/>
  <c r="Z21" i="2"/>
  <c r="Z28" i="2"/>
  <c r="X23" i="2"/>
  <c r="X16" i="2"/>
  <c r="AA2" i="2"/>
  <c r="Z14" i="2"/>
  <c r="Z7" i="2"/>
  <c r="Y36" i="2"/>
  <c r="Y29" i="2"/>
  <c r="Y22" i="2"/>
  <c r="AA35" i="2" l="1"/>
  <c r="AA42" i="2"/>
  <c r="Y37" i="2"/>
  <c r="Y30" i="2"/>
  <c r="AA21" i="2"/>
  <c r="AA28" i="2"/>
  <c r="Y23" i="2"/>
  <c r="AB2" i="2"/>
  <c r="AA14" i="2"/>
  <c r="AA7" i="2"/>
  <c r="Y43" i="2"/>
  <c r="Z36" i="2"/>
  <c r="Z22" i="2"/>
  <c r="Y15" i="2"/>
  <c r="Y44" i="2" l="1"/>
  <c r="AB35" i="2"/>
  <c r="AB42" i="2"/>
  <c r="Z37" i="2"/>
  <c r="Z23" i="2"/>
  <c r="AB21" i="2"/>
  <c r="AB28" i="2"/>
  <c r="Y16" i="2"/>
  <c r="AC2" i="2"/>
  <c r="AB14" i="2"/>
  <c r="AB7" i="2"/>
  <c r="Z43" i="2"/>
  <c r="AA43" i="2"/>
  <c r="AA36" i="2"/>
  <c r="AA29" i="2"/>
  <c r="Z29" i="2"/>
  <c r="AA22" i="2"/>
  <c r="Z15" i="2"/>
  <c r="AA37" i="2" l="1"/>
  <c r="AA44" i="2"/>
  <c r="Z44" i="2"/>
  <c r="AC35" i="2"/>
  <c r="AC42" i="2"/>
  <c r="Z30" i="2"/>
  <c r="AA30" i="2"/>
  <c r="AC21" i="2"/>
  <c r="AC28" i="2"/>
  <c r="AA23" i="2"/>
  <c r="Z16" i="2"/>
  <c r="AD2" i="2"/>
  <c r="AC14" i="2"/>
  <c r="AC7" i="2"/>
  <c r="AB43" i="2"/>
  <c r="AB36" i="2"/>
  <c r="AB29" i="2"/>
  <c r="AB22" i="2"/>
  <c r="AA15" i="2"/>
  <c r="AB44" i="2" l="1"/>
  <c r="AD35" i="2"/>
  <c r="AD42" i="2"/>
  <c r="AB37" i="2"/>
  <c r="AB23" i="2"/>
  <c r="AB30" i="2"/>
  <c r="AD21" i="2"/>
  <c r="AD28" i="2"/>
  <c r="AA16" i="2"/>
  <c r="AE2" i="2"/>
  <c r="AD14" i="2"/>
  <c r="AD7" i="2"/>
  <c r="AC43" i="2"/>
  <c r="AC36" i="2"/>
  <c r="AC29" i="2"/>
  <c r="AC22" i="2"/>
  <c r="AB15" i="2"/>
  <c r="AC44" i="2" l="1"/>
  <c r="AE35" i="2"/>
  <c r="AE42" i="2"/>
  <c r="AC37" i="2"/>
  <c r="AC23" i="2"/>
  <c r="AC30" i="2"/>
  <c r="AE21" i="2"/>
  <c r="AE28" i="2"/>
  <c r="AB16" i="2"/>
  <c r="AE14" i="2"/>
  <c r="AE7" i="2"/>
  <c r="AH26" i="2"/>
  <c r="G4" i="1" s="1"/>
  <c r="AD36" i="2"/>
  <c r="AE36" i="2"/>
  <c r="AE43" i="2"/>
  <c r="AD29" i="2"/>
  <c r="AE22" i="2"/>
  <c r="AE29" i="2"/>
  <c r="AD22" i="2"/>
  <c r="AC15" i="2"/>
  <c r="AE15" i="2"/>
  <c r="AD37" i="2" l="1"/>
  <c r="AE37" i="2"/>
  <c r="AE30" i="2"/>
  <c r="AD30" i="2"/>
  <c r="AD23" i="2"/>
  <c r="AE23" i="2"/>
  <c r="AC16" i="2"/>
  <c r="AD43" i="2"/>
  <c r="AD15" i="2"/>
  <c r="B27" i="2" l="1"/>
  <c r="B20" i="2"/>
  <c r="B34" i="2"/>
  <c r="AD44" i="2"/>
  <c r="AE44" i="2"/>
  <c r="AD16" i="2"/>
  <c r="AE16" i="2"/>
  <c r="AG35" i="2"/>
  <c r="AG34" i="2"/>
  <c r="AG33" i="2"/>
  <c r="H16" i="1" l="1"/>
  <c r="H15" i="1"/>
  <c r="H14" i="1"/>
  <c r="B41" i="2"/>
  <c r="B13" i="2"/>
  <c r="AG36" i="2"/>
  <c r="AG32" i="2"/>
  <c r="H17" i="1" l="1"/>
  <c r="H13" i="1"/>
  <c r="P8" i="2" l="1"/>
  <c r="H8" i="2"/>
  <c r="Q8" i="2"/>
  <c r="AE8" i="2"/>
  <c r="AC8" i="2"/>
  <c r="AD8" i="2"/>
  <c r="E8" i="2"/>
  <c r="C8" i="2"/>
  <c r="I8" i="2"/>
  <c r="S8" i="2"/>
  <c r="AA8" i="2"/>
  <c r="B8" i="2"/>
  <c r="V8" i="2"/>
  <c r="O8" i="2"/>
  <c r="R8" i="2"/>
  <c r="L8" i="2"/>
  <c r="N8" i="2"/>
  <c r="K8" i="2"/>
  <c r="W8" i="2"/>
  <c r="Z8" i="2"/>
  <c r="F8" i="2"/>
  <c r="J8" i="2"/>
  <c r="D8" i="2"/>
  <c r="M8" i="2"/>
  <c r="X8" i="2"/>
  <c r="Y8" i="2"/>
  <c r="G8" i="2"/>
  <c r="T8" i="2"/>
  <c r="AB8" i="2"/>
  <c r="U8" i="2"/>
  <c r="O9" i="2" l="1"/>
  <c r="K9" i="2"/>
  <c r="G9" i="2"/>
  <c r="R9" i="2"/>
  <c r="AD9" i="2"/>
  <c r="L9" i="2"/>
  <c r="Z9" i="2"/>
  <c r="X9" i="2"/>
  <c r="V9" i="2"/>
  <c r="H9" i="2"/>
  <c r="B9" i="2"/>
  <c r="N9" i="2"/>
  <c r="D9" i="2"/>
  <c r="J9" i="2"/>
  <c r="P9" i="2"/>
  <c r="F9" i="2"/>
  <c r="S9" i="2"/>
  <c r="Q9" i="2"/>
  <c r="AE9" i="2"/>
  <c r="AC9" i="2"/>
  <c r="AA9" i="2"/>
  <c r="Y9" i="2"/>
  <c r="W9" i="2"/>
  <c r="U9" i="2"/>
  <c r="C9" i="2"/>
  <c r="AB9" i="2"/>
  <c r="M9" i="2"/>
  <c r="I9" i="2"/>
  <c r="E9" i="2"/>
  <c r="T9" i="2"/>
  <c r="B6" i="2" l="1"/>
  <c r="AG31" i="2"/>
  <c r="H12" i="1" l="1"/>
  <c r="E19" i="1" s="1"/>
  <c r="H19" i="1" l="1"/>
  <c r="B9" i="1" s="1"/>
  <c r="D19" i="1" l="1"/>
</calcChain>
</file>

<file path=xl/sharedStrings.xml><?xml version="1.0" encoding="utf-8"?>
<sst xmlns="http://schemas.openxmlformats.org/spreadsheetml/2006/main" count="583" uniqueCount="151">
  <si>
    <t>ROAD CLOSED</t>
  </si>
  <si>
    <t>Black on orange</t>
  </si>
  <si>
    <t>Message</t>
  </si>
  <si>
    <t>Series_B</t>
  </si>
  <si>
    <t>White on blue</t>
  </si>
  <si>
    <t>White on green</t>
  </si>
  <si>
    <t>White on brown</t>
  </si>
  <si>
    <t>Height</t>
  </si>
  <si>
    <t>Black on white</t>
  </si>
  <si>
    <t>US Customary</t>
  </si>
  <si>
    <t>Black on yellow</t>
  </si>
  <si>
    <t>Red on white</t>
  </si>
  <si>
    <t>Green on white</t>
  </si>
  <si>
    <t>Alphabet</t>
  </si>
  <si>
    <t>Text</t>
  </si>
  <si>
    <t>Ratio</t>
  </si>
  <si>
    <t>Series_C</t>
  </si>
  <si>
    <t>Series_D</t>
  </si>
  <si>
    <t>Series_E</t>
  </si>
  <si>
    <t>Series_EM</t>
  </si>
  <si>
    <t>Series_F</t>
  </si>
  <si>
    <t>Size</t>
  </si>
  <si>
    <t>Font</t>
  </si>
  <si>
    <t>Calculations</t>
  </si>
  <si>
    <t>Character #</t>
  </si>
  <si>
    <t>Alphabet:</t>
  </si>
  <si>
    <t>Letter Width:</t>
  </si>
  <si>
    <t>Cumulative:</t>
  </si>
  <si>
    <t>Total</t>
  </si>
  <si>
    <t>Series B Character Widths</t>
  </si>
  <si>
    <t>Character</t>
  </si>
  <si>
    <t>Left</t>
  </si>
  <si>
    <t>Width</t>
  </si>
  <si>
    <t>Right</t>
  </si>
  <si>
    <t>Code</t>
  </si>
  <si>
    <t>1st</t>
  </si>
  <si>
    <t>Mid</t>
  </si>
  <si>
    <t>Last</t>
  </si>
  <si>
    <t>-</t>
  </si>
  <si>
    <t xml:space="preserve"> </t>
  </si>
  <si>
    <t>!</t>
  </si>
  <si>
    <t>"</t>
  </si>
  <si>
    <t>#</t>
  </si>
  <si>
    <t>$</t>
  </si>
  <si>
    <t>&amp;</t>
  </si>
  <si>
    <t>(</t>
  </si>
  <si>
    <t>)</t>
  </si>
  <si>
    <t>*</t>
  </si>
  <si>
    <t>,</t>
  </si>
  <si>
    <t>.</t>
  </si>
  <si>
    <t>/</t>
  </si>
  <si>
    <t>:</t>
  </si>
  <si>
    <t>?</t>
  </si>
  <si>
    <t>@</t>
  </si>
  <si>
    <t>’</t>
  </si>
  <si>
    <t>¢</t>
  </si>
  <si>
    <t>+</t>
  </si>
  <si>
    <t>=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</si>
  <si>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</si>
  <si>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</si>
  <si>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</si>
  <si>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</si>
  <si>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</si>
  <si>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</si>
  <si>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</si>
  <si>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</si>
  <si>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</si>
  <si>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</si>
  <si>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</si>
  <si>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</si>
  <si>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</si>
  <si>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</si>
  <si>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</si>
  <si>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</si>
  <si>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</si>
  <si>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</si>
  <si>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</si>
  <si>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</si>
  <si>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</si>
  <si>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</si>
  <si>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</si>
  <si>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</si>
  <si>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</si>
  <si>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</si>
  <si>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~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</si>
  <si>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</si>
  <si>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</si>
  <si>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</si>
  <si>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</si>
  <si>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</si>
  <si>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</si>
  <si>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</si>
  <si>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</si>
  <si>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</si>
  <si>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</si>
  <si>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</si>
  <si>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</si>
  <si>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</si>
  <si>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</si>
  <si>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</si>
  <si>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</si>
  <si>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</si>
  <si>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</si>
  <si>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</si>
  <si>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</si>
  <si>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</si>
  <si>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</si>
  <si>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</si>
  <si>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</si>
  <si>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</si>
  <si>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</si>
  <si>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Series C Character Widths</t>
  </si>
  <si>
    <t>Series D Character Widths</t>
  </si>
  <si>
    <t>Series E Character Widths</t>
  </si>
  <si>
    <t>Series EM Character Widths</t>
  </si>
  <si>
    <t>Series F Character Widths</t>
  </si>
  <si>
    <t>Colors</t>
  </si>
  <si>
    <t>Metric:</t>
  </si>
  <si>
    <t>Sign</t>
  </si>
  <si>
    <t>Number of Lines</t>
  </si>
  <si>
    <t>Color Scheme</t>
  </si>
  <si>
    <t>Units</t>
  </si>
  <si>
    <t>Street Name Sign?</t>
  </si>
  <si>
    <t>Interline spacing factor override (0.75 is default)</t>
  </si>
  <si>
    <t>Size Increment:</t>
  </si>
  <si>
    <t>Interline spacing factor:</t>
  </si>
  <si>
    <t>Units factor:</t>
  </si>
  <si>
    <t>Sizes</t>
  </si>
  <si>
    <t>Text Width</t>
  </si>
  <si>
    <t>Text Height</t>
  </si>
  <si>
    <t>Line1</t>
  </si>
  <si>
    <t>Line2</t>
  </si>
  <si>
    <t>Line3</t>
  </si>
  <si>
    <t>Line4</t>
  </si>
  <si>
    <t>Line5</t>
  </si>
  <si>
    <t>Line6</t>
  </si>
  <si>
    <t>Maximum characters:</t>
  </si>
  <si>
    <t>Maximum lines:</t>
  </si>
  <si>
    <t>Variables</t>
  </si>
  <si>
    <t>Assumptions:</t>
  </si>
  <si>
    <t xml:space="preserve">    or half height for street name signs</t>
  </si>
  <si>
    <t>1. Rectangular sign</t>
  </si>
  <si>
    <t>4. Top and bottom margins ~ Adj line text height</t>
  </si>
  <si>
    <t>5. Vertical margins ~ Line text height</t>
  </si>
  <si>
    <t>6. Interline spacing ~ 0.75 times average adj line heights</t>
  </si>
  <si>
    <t>Dim</t>
  </si>
  <si>
    <t>Sign Size:</t>
  </si>
  <si>
    <t>insert text</t>
  </si>
  <si>
    <t>6 AM MON - 6 PM FRI</t>
  </si>
  <si>
    <t>APRIL 1 - JULY 1</t>
  </si>
  <si>
    <t>TO ALL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</si>
</sst>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5" formatCode="&quot;Line: &quot;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gradientFill degree="90">
        <stop position="0">
          <color theme="0" tint="-0.49803155613879818"/>
        </stop>
        <stop position="0.5">
          <color theme="0"/>
        </stop>
        <stop position="1">
          <color theme="0" tint="-0.49803155613879818"/>
        </stop>
      </gradient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</borders>
  <cellStyleXfs count="6">
    <xf numFmtId="0" fontId="0" fillId="0" borderId="0"/>
    <xf numFmtId="0" fontId="5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0" fillId="3" borderId="7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6" xfId="0" applyFill="1" applyBorder="1"/>
    <xf numFmtId="0" fontId="0" fillId="0" borderId="0" xfId="0" applyAlignment="1">
      <alignment horizontal="right"/>
    </xf>
    <xf numFmtId="0" fontId="0" fillId="0" borderId="0" xfId="0" applyFill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4" xfId="0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 applyProtection="1">
      <alignment horizontal="center"/>
    </xf>
    <xf numFmtId="0" fontId="0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165" fontId="1" fillId="0" borderId="0" xfId="0" applyNumberFormat="1" applyFont="1"/>
  </cellXfs>
  <cellStyles count="6">
    <cellStyle name="Comma0" xfId="2"/>
    <cellStyle name="Currency0" xfId="3"/>
    <cellStyle name="Date" xfId="4"/>
    <cellStyle name="Fixed" xfId="5"/>
    <cellStyle name="Normal" xfId="0" builtinId="0"/>
    <cellStyle name="Normal 2" xfId="1"/>
  </cellStyles>
  <dxfs count="10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gradientFill degree="90">
          <stop position="0">
            <color theme="0" tint="-0.49803155613879818"/>
          </stop>
          <stop position="0.5">
            <color theme="0"/>
          </stop>
          <stop position="1">
            <color theme="0" tint="-0.49803155613879818"/>
          </stop>
        </gradient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color theme="5" tint="0.79998168889431442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499984740745262"/>
        </patternFill>
      </fill>
    </dxf>
    <dxf>
      <font>
        <color theme="0" tint="-0.24994659260841701"/>
      </font>
      <border>
        <left style="thin">
          <color theme="0" tint="-0.499984740745262"/>
        </left>
        <right style="thin">
          <color theme="0" tint="-0.499984740745262"/>
        </right>
        <top style="thin">
          <color auto="1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3F87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6B54"/>
        </patternFill>
      </fill>
    </dxf>
    <dxf>
      <font>
        <b/>
        <i val="0"/>
        <color theme="0"/>
      </font>
      <fill>
        <patternFill>
          <bgColor rgb="FF603311"/>
        </patternFill>
      </fill>
    </dxf>
    <dxf>
      <font>
        <b/>
        <i val="0"/>
      </font>
      <fill>
        <patternFill>
          <bgColor rgb="FFFCD116"/>
        </patternFill>
      </fill>
    </dxf>
    <dxf>
      <font>
        <b/>
        <i val="0"/>
        <color rgb="FFAF1E2D"/>
      </font>
      <fill>
        <patternFill>
          <bgColor theme="0"/>
        </patternFill>
      </fill>
    </dxf>
    <dxf>
      <font>
        <b/>
        <i val="0"/>
        <color rgb="FF006B54"/>
      </font>
      <fill>
        <patternFill>
          <bgColor theme="0"/>
        </patternFill>
      </fill>
    </dxf>
    <dxf>
      <font>
        <b/>
        <i val="0"/>
      </font>
      <fill>
        <patternFill>
          <bgColor rgb="FFDD7500"/>
        </patternFill>
      </fill>
    </dxf>
    <dxf>
      <fill>
        <gradientFill>
          <stop position="0">
            <color theme="0" tint="-0.49803155613879818"/>
          </stop>
          <stop position="0.5">
            <color theme="0"/>
          </stop>
          <stop position="1">
            <color theme="0" tint="-0.49803155613879818"/>
          </stop>
        </gradientFill>
      </fill>
    </dxf>
    <dxf>
      <fill>
        <gradientFill>
          <stop position="0">
            <color theme="0"/>
          </stop>
          <stop position="1">
            <color theme="0" tint="-0.49803155613879818"/>
          </stop>
        </gradientFill>
      </fill>
    </dxf>
    <dxf>
      <fill>
        <gradientFill degree="180">
          <stop position="0">
            <color theme="0"/>
          </stop>
          <stop position="1">
            <color theme="0" tint="-0.49803155613879818"/>
          </stop>
        </gradientFill>
      </fill>
    </dxf>
    <dxf>
      <numFmt numFmtId="164" formatCode="&quot;&quot;"/>
    </dxf>
    <dxf>
      <font>
        <strike/>
        <color rgb="FFFF0000"/>
      </font>
    </dxf>
    <dxf>
      <fill>
        <patternFill>
          <bgColor rgb="FFFFFF99"/>
        </patternFill>
      </fill>
      <border>
        <left style="thin">
          <color theme="0" tint="-0.499984740745262"/>
        </left>
        <top style="thin">
          <color theme="0" tint="-0.499984740745262"/>
        </top>
        <bottom style="thin">
          <color theme="0" tint="-0.499984740745262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>
        <left style="thin">
          <color auto="1"/>
        </left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/>
        <u/>
      </font>
      <fill>
        <patternFill>
          <bgColor theme="2" tint="-9.9948118533890809E-2"/>
        </patternFill>
      </fill>
    </dxf>
    <dxf>
      <fill>
        <patternFill>
          <bgColor theme="0" tint="-0.49998474074526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7"/>
          <bgColor rgb="FF00B050"/>
        </patternFill>
      </fill>
    </dxf>
    <dxf>
      <font>
        <b/>
        <color theme="0"/>
      </font>
      <fill>
        <patternFill patternType="solid">
          <fgColor theme="4"/>
          <bgColor rgb="FF00B050"/>
        </patternFill>
      </fill>
    </dxf>
    <dxf>
      <border>
        <top style="double">
          <color theme="1"/>
        </top>
      </border>
    </dxf>
    <dxf>
      <font>
        <b/>
        <color theme="0"/>
      </font>
      <fill>
        <patternFill patternType="solid">
          <fgColor theme="4"/>
          <bgColor rgb="FF00B050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  <dxf>
      <alignment horizontal="center" vertical="center" textRotation="0" wrapText="0" indent="0" justifyLastLine="0" shrinkToFit="0" readingOrder="0"/>
    </dxf>
  </dxfs>
  <tableStyles count="2" defaultTableStyle="TableStyleMedium2" defaultPivotStyle="PivotStyleLight16">
    <tableStyle name="Table Style 1" pivot="0" count="2">
      <tableStyleElement type="wholeTable" dxfId="98"/>
      <tableStyleElement type="headerRow" dxfId="97"/>
    </tableStyle>
    <tableStyle name="TableStyleMedium16 2" pivot="0" count="7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</tableStyles>
  <colors>
    <mruColors>
      <color rgb="FFFFFF99"/>
      <color rgb="FFCCFFFF"/>
      <color rgb="FF006B54"/>
      <color rgb="FFAF1E2D"/>
      <color rgb="FFFCD116"/>
      <color rgb="FF603311"/>
      <color rgb="FF003F87"/>
      <color rgb="FFDD75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Sign" displayName="Sign" ref="B11:H19" totalsRowCount="1" dataDxfId="107">
  <autoFilter ref="B11:H18"/>
  <tableColumns count="7">
    <tableColumn id="2" name="Alphabet" totalsRowLabel="Total" dataDxfId="93" totalsRowDxfId="6"/>
    <tableColumn id="3" name="Height" dataDxfId="92" totalsRowDxfId="5"/>
    <tableColumn id="1" name="Message" totalsRowFunction="custom" dataDxfId="99" totalsRowDxfId="4">
      <totalsRowFormula>"← "&amp;ROUNDUP((H19+2*E19)/Incr,0)*Incr&amp;IF(Metric," mm",CHAR(34))&amp;" →"</totalsRowFormula>
    </tableColumn>
    <tableColumn id="4" name="Size" totalsRowFunction="custom" dataDxfId="37" totalsRowDxfId="3">
      <calculatedColumnFormula>Sign[[#This Row],[Height]]*IF(AND(Metric,Sign[[#This Row],[Height]]&lt;25),25,IF(AND(NOT(Metric),Sign[[#This Row],[Height]]&gt;=25),0.04,1))</calculatedColumnFormula>
      <totalsRowFormula>INDEX(Sign[Size],MATCH(MAX(Sign[Text Width]),Sign[Text Width],0))</totalsRowFormula>
    </tableColumn>
    <tableColumn id="5" name="Font" dataDxfId="36" totalsRowDxfId="2">
      <calculatedColumnFormula>IF(ROW()-ROW(F$11)&gt;Lines,"",SUBSTITUTE(Sign[[#This Row],[Alphabet]],"Series_",""))</calculatedColumnFormula>
    </tableColumn>
    <tableColumn id="6" name="Dim" totalsRowFunction="custom" dataDxfId="24" totalsRowDxfId="1">
      <calculatedColumnFormula>IF(ROW()-ROW(G$11)=1,IF(Lines=1,"↕ ","↑"),IF(ROW()-ROW(G$11)=Lines,"↓",""))&amp;IF(ROW()-ROW(G$11)=INT(Lines/2)+1,G$19&amp;IF(Metric," mm",CHAR(34)),"")</calculatedColumnFormula>
      <totalsRowFormula>INDEX(Sizes[Height],Lines)</totalsRowFormula>
    </tableColumn>
    <tableColumn id="7" name="Text Width" totalsRowFunction="max" dataDxfId="35" totalsRowDxfId="0">
      <calculatedColumnFormula>IF(ROW()-ROW(H$11)&gt;Lines,"",INDEX(Sizes[Text Width],ROW()-ROW(H$11)))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Text" displayName="Text" ref="AI2:AJ12" totalsRowShown="0" dataDxfId="94">
  <autoFilter ref="AI2:AJ12"/>
  <tableColumns count="2">
    <tableColumn id="1" name="Height" dataDxfId="96">
      <calculatedColumnFormula>Text[[#This Row],[Ratio]]*4*Factor</calculatedColumnFormula>
    </tableColumn>
    <tableColumn id="2" name="Ratio" dataDxfId="95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9" name="Sizes" displayName="Sizes" ref="AG30:AO36" totalsRowShown="0" dataDxfId="25">
  <autoFilter ref="AG30:AO36"/>
  <tableColumns count="9">
    <tableColumn id="1" name="Text Width" dataDxfId="34">
      <calculatedColumnFormula>INDIRECT(ADDRESS(MATCH(ROW()-ROW(AG$30),$A:$A,0)+2,2))</calculatedColumnFormula>
    </tableColumn>
    <tableColumn id="2" name="Text Height" dataDxfId="33">
      <calculatedColumnFormula>INDEX(Sign[Size],ROW()-ROW(AH$30))</calculatedColumnFormula>
    </tableColumn>
    <tableColumn id="3" name="Line1" dataDxfId="32">
      <calculatedColumnFormula>IF(Street,0.5,1)*Sizes[[#This Row],[Text Height]]+Sizes[[#This Row],[Text Height]]+IF(Lines=1,IF(Street,0.5,1)*Sizes[[#This Row],[Text Height]],0)</calculatedColumnFormula>
    </tableColumn>
    <tableColumn id="4" name="Line2" dataDxfId="31">
      <calculatedColumnFormula>IF(ROW()-ROW(AJ$30)&lt;COUNTIF($AG$30:AJ$30,"Line*"),0,Spacing*AVERAGE(OFFSET(Sizes[[#This Row],[Text Height]],-1,0,2,1))+Sizes[[#This Row],[Text Height]]+IF(Lines=COUNTIF($AG$30:AJ$30,"Line*"),IF(Street,0.5,1)*Sizes[[#This Row],[Text Height]],0))</calculatedColumnFormula>
    </tableColumn>
    <tableColumn id="5" name="Line3" dataDxfId="30">
      <calculatedColumnFormula>IF(ROW()-ROW(AK$30)&lt;COUNTIF($AG$30:AK$30,"Line*"),0,Spacing*AVERAGE(OFFSET(Sizes[[#This Row],[Text Height]],-1,0,2,1))+Sizes[[#This Row],[Text Height]]+IF(Lines=COUNTIF($AG$30:AK$30,"Line*"),IF(Street,0.5,1)*Sizes[[#This Row],[Text Height]],0))</calculatedColumnFormula>
    </tableColumn>
    <tableColumn id="6" name="Line4" dataDxfId="29">
      <calculatedColumnFormula>IF(ROW()-ROW(AL$30)&lt;COUNTIF($AG$30:AL$30,"Line*"),0,Spacing*AVERAGE(OFFSET(Sizes[[#This Row],[Text Height]],-1,0,2,1))+Sizes[[#This Row],[Text Height]]+IF(Lines=COUNTIF($AG$30:AL$30,"Line*"),IF(Street,0.5,1)*Sizes[[#This Row],[Text Height]],0))</calculatedColumnFormula>
    </tableColumn>
    <tableColumn id="7" name="Line5" dataDxfId="28">
      <calculatedColumnFormula>IF(ROW()-ROW(AM$30)&lt;COUNTIF($AG$30:AM$30,"Line*"),0,Spacing*AVERAGE(OFFSET(Sizes[[#This Row],[Text Height]],-1,0,2,1))+Sizes[[#This Row],[Text Height]]+IF(Lines=COUNTIF($AG$30:AM$30,"Line*"),IF(Street,0.5,1)*Sizes[[#This Row],[Text Height]],0))</calculatedColumnFormula>
    </tableColumn>
    <tableColumn id="8" name="Line6" dataDxfId="27">
      <calculatedColumnFormula>IF(ROW()-ROW(AN$30)&lt;COUNTIF($AG$30:AN$30,"Line*"),0,Spacing*AVERAGE(OFFSET(Sizes[[#This Row],[Text Height]],-1,0,2,1))+Sizes[[#This Row],[Text Height]]+IF(Lines=COUNTIF($AG$30:AN$30,"Line*"),IF(Street,0.5,1)*Sizes[[#This Row],[Text Height]],0))</calculatedColumnFormula>
    </tableColumn>
    <tableColumn id="9" name="Height" dataDxfId="26">
      <calculatedColumnFormula>ROUNDUP(SUM(Sizes[[#This Row],[Line1]:[Line6]])/Incr,0)*Incr</calculatedColumnFormula>
    </tableColumn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id="3" name="Series_B" displayName="Series_B" ref="A2:H85" totalsRowShown="0" dataDxfId="86">
  <autoFilter ref="A2:H85"/>
  <tableColumns count="8">
    <tableColumn id="1" name="Character" dataDxfId="91"/>
    <tableColumn id="2" name="Left" dataDxfId="90"/>
    <tableColumn id="3" name="Width" dataDxfId="89"/>
    <tableColumn id="4" name="Right" dataDxfId="88"/>
    <tableColumn id="5" name="Code" dataDxfId="87">
      <calculatedColumnFormula>CODE(Series_B[[#This Row],[Character]])</calculatedColumnFormula>
    </tableColumn>
    <tableColumn id="6" name="1st" dataDxfId="55">
      <calculatedColumnFormula>Factor*(Series_B[[#This Row],[Left]]+Series_B[[#This Row],[Width]])</calculatedColumnFormula>
    </tableColumn>
    <tableColumn id="7" name="Mid" dataDxfId="54">
      <calculatedColumnFormula>Factor*(Series_B[[#This Row],[Left]]+Series_B[[#This Row],[Width]]+Series_B[[#This Row],[Right]])</calculatedColumnFormula>
    </tableColumn>
    <tableColumn id="8" name="Last" dataDxfId="53">
      <calculatedColumnFormula>Factor*(Series_B[[#This Row],[Width]]+Series_B[[#This Row],[Right]])</calculatedColumnFormula>
    </tableColumn>
  </tableColumns>
  <tableStyleInfo name="TableStyleMedium19" showFirstColumn="0" showLastColumn="0" showRowStripes="1" showColumnStripes="0"/>
</table>
</file>

<file path=xl/tables/table5.xml><?xml version="1.0" encoding="utf-8"?>
<table xmlns="http://schemas.openxmlformats.org/spreadsheetml/2006/main" id="4" name="Series_C" displayName="Series_C" ref="A2:H85" totalsRowShown="0" dataDxfId="68">
  <autoFilter ref="A2:H85"/>
  <tableColumns count="8">
    <tableColumn id="1" name="Character" dataDxfId="73"/>
    <tableColumn id="2" name="Left" dataDxfId="72"/>
    <tableColumn id="3" name="Width" dataDxfId="71"/>
    <tableColumn id="4" name="Right" dataDxfId="70"/>
    <tableColumn id="5" name="Code" dataDxfId="69">
      <calculatedColumnFormula>CODE(Series_C[[#This Row],[Character]])</calculatedColumnFormula>
    </tableColumn>
    <tableColumn id="6" name="1st" dataDxfId="52">
      <calculatedColumnFormula>Factor*(Series_C[[#This Row],[Left]]+Series_C[[#This Row],[Width]])</calculatedColumnFormula>
    </tableColumn>
    <tableColumn id="7" name="Mid" dataDxfId="51">
      <calculatedColumnFormula>Factor*(Series_C[[#This Row],[Left]]+Series_C[[#This Row],[Width]]+Series_C[[#This Row],[Right]])</calculatedColumnFormula>
    </tableColumn>
    <tableColumn id="8" name="Last" dataDxfId="50">
      <calculatedColumnFormula>Factor*(Series_C[[#This Row],[Width]]+Series_C[[#This Row],[Right]])</calculatedColumnFormula>
    </tableColumn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5" name="Series_D" displayName="Series_D" ref="A2:H85" totalsRowShown="0" dataDxfId="62">
  <autoFilter ref="A2:H85"/>
  <tableColumns count="8">
    <tableColumn id="1" name="Character" dataDxfId="67"/>
    <tableColumn id="2" name="Left" dataDxfId="66"/>
    <tableColumn id="3" name="Width" dataDxfId="65"/>
    <tableColumn id="4" name="Right" dataDxfId="64"/>
    <tableColumn id="5" name="Code" dataDxfId="63">
      <calculatedColumnFormula>CODE(Series_D[[#This Row],[Character]])</calculatedColumnFormula>
    </tableColumn>
    <tableColumn id="6" name="1st" dataDxfId="49">
      <calculatedColumnFormula>Factor*(Series_D[[#This Row],[Left]]+Series_D[[#This Row],[Width]])</calculatedColumnFormula>
    </tableColumn>
    <tableColumn id="7" name="Mid" dataDxfId="48">
      <calculatedColumnFormula>Factor*(Series_D[[#This Row],[Left]]+Series_D[[#This Row],[Width]]+Series_D[[#This Row],[Right]])</calculatedColumnFormula>
    </tableColumn>
    <tableColumn id="8" name="Last" dataDxfId="47">
      <calculatedColumnFormula>Factor*(Series_D[[#This Row],[Width]]+Series_D[[#This Row],[Right]])</calculatedColumnFormula>
    </tableColumn>
  </tableColumns>
  <tableStyleInfo name="TableStyleMedium16 2" showFirstColumn="0" showLastColumn="0" showRowStripes="1" showColumnStripes="0"/>
</table>
</file>

<file path=xl/tables/table7.xml><?xml version="1.0" encoding="utf-8"?>
<table xmlns="http://schemas.openxmlformats.org/spreadsheetml/2006/main" id="6" name="Series_E" displayName="Series_E" ref="A2:H85" totalsRowShown="0" dataDxfId="56">
  <autoFilter ref="A2:H85"/>
  <tableColumns count="8">
    <tableColumn id="1" name="Character" dataDxfId="61"/>
    <tableColumn id="2" name="Left" dataDxfId="60"/>
    <tableColumn id="3" name="Width" dataDxfId="59"/>
    <tableColumn id="4" name="Right" dataDxfId="58"/>
    <tableColumn id="5" name="Code" dataDxfId="57">
      <calculatedColumnFormula>CODE(Series_E[[#This Row],[Character]])</calculatedColumnFormula>
    </tableColumn>
    <tableColumn id="6" name="1st" dataDxfId="46">
      <calculatedColumnFormula>Factor*(Series_E[[#This Row],[Left]]+Series_E[[#This Row],[Width]])</calculatedColumnFormula>
    </tableColumn>
    <tableColumn id="7" name="Mid" dataDxfId="45">
      <calculatedColumnFormula>Factor*(Series_E[[#This Row],[Left]]+Series_E[[#This Row],[Width]]+Series_E[[#This Row],[Right]])</calculatedColumnFormula>
    </tableColumn>
    <tableColumn id="8" name="Last" dataDxfId="44">
      <calculatedColumnFormula>Factor*(Series_E[[#This Row],[Width]]+Series_E[[#This Row],[Right]])</calculatedColumnFormula>
    </tableColumn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id="7" name="Series_EM" displayName="Series_EM" ref="A2:H85" totalsRowShown="0" dataDxfId="74">
  <autoFilter ref="A2:H85"/>
  <tableColumns count="8">
    <tableColumn id="1" name="Character" dataDxfId="79"/>
    <tableColumn id="2" name="Left" dataDxfId="78"/>
    <tableColumn id="3" name="Width" dataDxfId="77"/>
    <tableColumn id="4" name="Right" dataDxfId="76"/>
    <tableColumn id="5" name="Code" dataDxfId="75">
      <calculatedColumnFormula>CODE(Series_EM[[#This Row],[Character]])</calculatedColumnFormula>
    </tableColumn>
    <tableColumn id="6" name="1st" dataDxfId="43">
      <calculatedColumnFormula>Factor*(Series_EM[[#This Row],[Left]]+Series_EM[[#This Row],[Width]])</calculatedColumnFormula>
    </tableColumn>
    <tableColumn id="7" name="Mid" dataDxfId="42">
      <calculatedColumnFormula>Factor*(Series_EM[[#This Row],[Left]]+Series_EM[[#This Row],[Width]]+Series_EM[[#This Row],[Right]])</calculatedColumnFormula>
    </tableColumn>
    <tableColumn id="8" name="Last" dataDxfId="41">
      <calculatedColumnFormula>Factor*(Series_EM[[#This Row],[Width]]+Series_EM[[#This Row],[Right]])</calculatedColumnFormula>
    </tableColumn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id="8" name="Series_F" displayName="Series_F" ref="A2:H85" totalsRowShown="0" dataDxfId="80">
  <autoFilter ref="A2:H85"/>
  <tableColumns count="8">
    <tableColumn id="1" name="Character" dataDxfId="85"/>
    <tableColumn id="2" name="Left" dataDxfId="84"/>
    <tableColumn id="3" name="Width" dataDxfId="83"/>
    <tableColumn id="4" name="Right" dataDxfId="82"/>
    <tableColumn id="5" name="Code" dataDxfId="81">
      <calculatedColumnFormula>CODE(Series_F[[#This Row],[Character]])</calculatedColumnFormula>
    </tableColumn>
    <tableColumn id="6" name="1st" dataDxfId="40">
      <calculatedColumnFormula>Factor*(Series_F[[#This Row],[Left]]+Series_F[[#This Row],[Width]])</calculatedColumnFormula>
    </tableColumn>
    <tableColumn id="7" name="Mid" dataDxfId="39">
      <calculatedColumnFormula>Factor*(Series_F[[#This Row],[Left]]+Series_F[[#This Row],[Width]]+Series_F[[#This Row],[Right]])</calculatedColumnFormula>
    </tableColumn>
    <tableColumn id="8" name="Last" dataDxfId="38">
      <calculatedColumnFormula>Factor*(Series_F[[#This Row],[Width]]+Series_F[[#This Row],[Right]])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>
      <selection activeCell="A2" sqref="A2"/>
    </sheetView>
  </sheetViews>
  <sheetFormatPr defaultRowHeight="15" x14ac:dyDescent="0.25"/>
  <cols>
    <col min="1" max="1" width="14.85546875" bestFit="1" customWidth="1"/>
    <col min="4" max="4" width="30.7109375" customWidth="1"/>
    <col min="5" max="5" width="6.85546875" bestFit="1" customWidth="1"/>
    <col min="6" max="6" width="7.28515625" bestFit="1" customWidth="1"/>
    <col min="7" max="7" width="9.7109375" customWidth="1"/>
    <col min="8" max="8" width="13.5703125" bestFit="1" customWidth="1"/>
  </cols>
  <sheetData>
    <row r="1" spans="1:8" ht="21" x14ac:dyDescent="0.35">
      <c r="A1" s="2" t="s">
        <v>118</v>
      </c>
    </row>
    <row r="2" spans="1:8" x14ac:dyDescent="0.25">
      <c r="A2" s="8">
        <v>4</v>
      </c>
      <c r="B2" t="s">
        <v>119</v>
      </c>
      <c r="G2" s="22" t="s">
        <v>139</v>
      </c>
    </row>
    <row r="3" spans="1:8" x14ac:dyDescent="0.25">
      <c r="A3" s="8" t="s">
        <v>1</v>
      </c>
      <c r="B3" t="s">
        <v>120</v>
      </c>
      <c r="G3" t="s">
        <v>141</v>
      </c>
    </row>
    <row r="4" spans="1:8" x14ac:dyDescent="0.25">
      <c r="A4" s="8" t="b">
        <v>0</v>
      </c>
      <c r="B4" t="s">
        <v>122</v>
      </c>
      <c r="G4" t="str">
        <f ca="1">"2. "&amp;MaxChar&amp;" Characters max per line"</f>
        <v>2. 30 Characters max per line</v>
      </c>
    </row>
    <row r="5" spans="1:8" x14ac:dyDescent="0.25">
      <c r="A5" s="8" t="s">
        <v>9</v>
      </c>
      <c r="B5" t="s">
        <v>121</v>
      </c>
      <c r="G5" t="str">
        <f ca="1">"3. "&amp;MaxLines&amp;" lines max on sign"</f>
        <v>3. 6 lines max on sign</v>
      </c>
    </row>
    <row r="6" spans="1:8" x14ac:dyDescent="0.25">
      <c r="A6" s="8"/>
      <c r="B6" t="str">
        <f>IF(Metric,"mm","inch")&amp;" Size Increment override ("&amp;IF(Metric,"150 mm","6 inch")&amp;" is default)"&amp;IF(AND(UserIncr&gt;0,UserIncr&lt;&gt;Incr),"; "&amp;Incr&amp;IF(Metric," mm"," inch")&amp;" used","")</f>
        <v>inch Size Increment override (6 inch is default)</v>
      </c>
      <c r="G6" t="s">
        <v>142</v>
      </c>
    </row>
    <row r="7" spans="1:8" x14ac:dyDescent="0.25">
      <c r="A7" s="8"/>
      <c r="B7" t="s">
        <v>123</v>
      </c>
      <c r="G7" t="s">
        <v>140</v>
      </c>
    </row>
    <row r="8" spans="1:8" x14ac:dyDescent="0.25">
      <c r="A8" s="24"/>
      <c r="G8" t="s">
        <v>143</v>
      </c>
    </row>
    <row r="9" spans="1:8" x14ac:dyDescent="0.25">
      <c r="A9" s="26" t="s">
        <v>146</v>
      </c>
      <c r="B9" t="str">
        <f ca="1">ROUNDUP((H19+2*E19)/Incr,0)*Incr&amp;" × "&amp;G19&amp;IF(Metric," mm",CHAR(34))</f>
        <v>72 × 48"</v>
      </c>
      <c r="G9" t="s">
        <v>144</v>
      </c>
    </row>
    <row r="11" spans="1:8" x14ac:dyDescent="0.25">
      <c r="B11" t="s">
        <v>13</v>
      </c>
      <c r="C11" t="s">
        <v>7</v>
      </c>
      <c r="D11" t="s">
        <v>2</v>
      </c>
      <c r="E11" t="s">
        <v>21</v>
      </c>
      <c r="F11" t="s">
        <v>22</v>
      </c>
      <c r="G11" t="s">
        <v>145</v>
      </c>
      <c r="H11" t="s">
        <v>128</v>
      </c>
    </row>
    <row r="12" spans="1:8" ht="26.25" x14ac:dyDescent="0.4">
      <c r="A12" s="1"/>
      <c r="B12" s="8" t="s">
        <v>16</v>
      </c>
      <c r="C12" s="8">
        <v>6</v>
      </c>
      <c r="D12" s="5" t="s">
        <v>0</v>
      </c>
      <c r="E12" s="17">
        <f>Sign[[#This Row],[Height]]*IF(AND(Metric,Sign[[#This Row],[Height]]&lt;25),25,IF(AND(NOT(Metric),Sign[[#This Row],[Height]]&gt;=25),0.04,1))</f>
        <v>6</v>
      </c>
      <c r="F12" s="18" t="str">
        <f>IF(ROW()-ROW(F$11)&gt;Lines,"",SUBSTITUTE(Sign[[#This Row],[Alphabet]],"Series_",""))</f>
        <v>C</v>
      </c>
      <c r="G12" s="3" t="str">
        <f>IF(ROW()-ROW(G$11)=1,IF(Lines=1,"↕ ","↑"),IF(ROW()-ROW(G$11)=Lines,"↓",""))&amp;IF(ROW()-ROW(G$11)=INT(Lines/2)+1,G$19&amp;IF(Metric," mm",CHAR(34)),"")</f>
        <v>↑</v>
      </c>
      <c r="H12" s="3">
        <f ca="1">IF(ROW()-ROW(H$11)&gt;Lines,"",INDEX(Sizes[Text Width],ROW()-ROW(H$11)))</f>
        <v>48.435000000000002</v>
      </c>
    </row>
    <row r="13" spans="1:8" ht="26.25" x14ac:dyDescent="0.4">
      <c r="A13" s="1"/>
      <c r="B13" s="8" t="s">
        <v>16</v>
      </c>
      <c r="C13" s="8">
        <v>4</v>
      </c>
      <c r="D13" s="6" t="s">
        <v>148</v>
      </c>
      <c r="E13" s="17">
        <f>Sign[[#This Row],[Height]]*IF(AND(Metric,Sign[[#This Row],[Height]]&lt;25),25,IF(AND(NOT(Metric),Sign[[#This Row],[Height]]&gt;=25),0.04,1))</f>
        <v>4</v>
      </c>
      <c r="F13" s="18" t="str">
        <f>IF(ROW()-ROW(F$11)&gt;Lines,"",SUBSTITUTE(Sign[[#This Row],[Alphabet]],"Series_",""))</f>
        <v>C</v>
      </c>
      <c r="G13" s="3" t="str">
        <f>IF(ROW()-ROW(G$11)=1,IF(Lines=1,"↕ ","↑"),IF(ROW()-ROW(G$11)=Lines,"↓",""))&amp;IF(ROW()-ROW(G$11)=INT(Lines/2)+1,G$19&amp;IF(Metric," mm",CHAR(34)),"")</f>
        <v/>
      </c>
      <c r="H13" s="3">
        <f ca="1">IF(ROW()-ROW(H$11)&gt;Lines,"",INDEX(Sizes[Text Width],ROW()-ROW(H$11)))</f>
        <v>60.334999999999987</v>
      </c>
    </row>
    <row r="14" spans="1:8" ht="26.25" x14ac:dyDescent="0.4">
      <c r="A14" s="1"/>
      <c r="B14" s="8" t="s">
        <v>16</v>
      </c>
      <c r="C14" s="8">
        <v>4</v>
      </c>
      <c r="D14" s="6" t="s">
        <v>149</v>
      </c>
      <c r="E14" s="17">
        <f>Sign[[#This Row],[Height]]*IF(AND(Metric,Sign[[#This Row],[Height]]&lt;25),25,IF(AND(NOT(Metric),Sign[[#This Row],[Height]]&gt;=25),0.04,1))</f>
        <v>4</v>
      </c>
      <c r="F14" s="18" t="str">
        <f>IF(ROW()-ROW(F$11)&gt;Lines,"",SUBSTITUTE(Sign[[#This Row],[Alphabet]],"Series_",""))</f>
        <v>C</v>
      </c>
      <c r="G14" s="3" t="str">
        <f ca="1">IF(ROW()-ROW(G$11)=1,IF(Lines=1,"↕ ","↑"),IF(ROW()-ROW(G$11)=Lines,"↓",""))&amp;IF(ROW()-ROW(G$11)=INT(Lines/2)+1,G$19&amp;IF(Metric," mm",CHAR(34)),"")</f>
        <v>48"</v>
      </c>
      <c r="H14" s="3">
        <f ca="1">IF(ROW()-ROW(H$11)&gt;Lines,"",INDEX(Sizes[Text Width],ROW()-ROW(H$11)))</f>
        <v>44.369000000000007</v>
      </c>
    </row>
    <row r="15" spans="1:8" ht="26.25" x14ac:dyDescent="0.4">
      <c r="A15" s="1"/>
      <c r="B15" s="8" t="s">
        <v>16</v>
      </c>
      <c r="C15" s="8">
        <v>6</v>
      </c>
      <c r="D15" s="6" t="s">
        <v>150</v>
      </c>
      <c r="E15" s="17">
        <f>Sign[[#This Row],[Height]]*IF(AND(Metric,Sign[[#This Row],[Height]]&lt;25),25,IF(AND(NOT(Metric),Sign[[#This Row],[Height]]&gt;=25),0.04,1))</f>
        <v>6</v>
      </c>
      <c r="F15" s="18" t="str">
        <f>IF(ROW()-ROW(F$11)&gt;Lines,"",SUBSTITUTE(Sign[[#This Row],[Alphabet]],"Series_",""))</f>
        <v>C</v>
      </c>
      <c r="G15" s="3" t="str">
        <f>IF(ROW()-ROW(G$11)=1,IF(Lines=1,"↕ ","↑"),IF(ROW()-ROW(G$11)=Lines,"↓",""))&amp;IF(ROW()-ROW(G$11)=INT(Lines/2)+1,G$19&amp;IF(Metric," mm",CHAR(34)),"")</f>
        <v>↓</v>
      </c>
      <c r="H15" s="3">
        <f ca="1">IF(ROW()-ROW(H$11)&gt;Lines,"",INDEX(Sizes[Text Width],ROW()-ROW(H$11)))</f>
        <v>57.736499999999992</v>
      </c>
    </row>
    <row r="16" spans="1:8" ht="26.25" x14ac:dyDescent="0.4">
      <c r="A16" s="1"/>
      <c r="B16" s="8" t="s">
        <v>16</v>
      </c>
      <c r="C16" s="8">
        <v>6</v>
      </c>
      <c r="D16" s="6" t="s">
        <v>147</v>
      </c>
      <c r="E16" s="17">
        <f>Sign[[#This Row],[Height]]*IF(AND(Metric,Sign[[#This Row],[Height]]&lt;25),25,IF(AND(NOT(Metric),Sign[[#This Row],[Height]]&gt;=25),0.04,1))</f>
        <v>6</v>
      </c>
      <c r="F16" s="18" t="str">
        <f>IF(ROW()-ROW(F$11)&gt;Lines,"",SUBSTITUTE(Sign[[#This Row],[Alphabet]],"Series_",""))</f>
        <v/>
      </c>
      <c r="G16" s="3" t="str">
        <f>IF(ROW()-ROW(G$11)=1,IF(Lines=1,"↕ ","↑"),IF(ROW()-ROW(G$11)=Lines,"↓",""))&amp;IF(ROW()-ROW(G$11)=INT(Lines/2)+1,G$19&amp;IF(Metric," mm",CHAR(34)),"")</f>
        <v/>
      </c>
      <c r="H16" s="3" t="str">
        <f>IF(ROW()-ROW(H$11)&gt;Lines,"",INDEX(Sizes[Text Width],ROW()-ROW(H$11)))</f>
        <v/>
      </c>
    </row>
    <row r="17" spans="1:8" ht="26.25" x14ac:dyDescent="0.4">
      <c r="A17" s="1"/>
      <c r="B17" s="8" t="s">
        <v>16</v>
      </c>
      <c r="C17" s="8">
        <v>6</v>
      </c>
      <c r="D17" s="6" t="s">
        <v>147</v>
      </c>
      <c r="E17" s="17">
        <f>Sign[[#This Row],[Height]]*IF(AND(Metric,Sign[[#This Row],[Height]]&lt;25),25,IF(AND(NOT(Metric),Sign[[#This Row],[Height]]&gt;=25),0.04,1))</f>
        <v>6</v>
      </c>
      <c r="F17" s="18" t="str">
        <f>IF(ROW()-ROW(F$11)&gt;Lines,"",SUBSTITUTE(Sign[[#This Row],[Alphabet]],"Series_",""))</f>
        <v/>
      </c>
      <c r="G17" s="3" t="str">
        <f>IF(ROW()-ROW(G$11)=1,IF(Lines=1,"↕ ","↑"),IF(ROW()-ROW(G$11)=Lines,"↓",""))&amp;IF(ROW()-ROW(G$11)=INT(Lines/2)+1,G$19&amp;IF(Metric," mm",CHAR(34)),"")</f>
        <v/>
      </c>
      <c r="H17" s="3" t="str">
        <f>IF(ROW()-ROW(H$11)&gt;Lines,"",INDEX(Sizes[Text Width],ROW()-ROW(H$11)))</f>
        <v/>
      </c>
    </row>
    <row r="18" spans="1:8" ht="26.25" x14ac:dyDescent="0.4">
      <c r="A18" s="1"/>
      <c r="B18" s="3"/>
      <c r="C18" s="3"/>
      <c r="D18" s="7"/>
      <c r="E18" s="17">
        <f>Sign[[#This Row],[Height]]*IF(AND(Metric,Sign[[#This Row],[Height]]&lt;25),25,IF(AND(NOT(Metric),Sign[[#This Row],[Height]]&gt;=25),0.04,1))</f>
        <v>0</v>
      </c>
      <c r="F18" s="18" t="str">
        <f>IF(ROW()-ROW(F$11)&gt;Lines,"",SUBSTITUTE(Sign[[#This Row],[Alphabet]],"Series_",""))</f>
        <v/>
      </c>
      <c r="G18" s="3" t="str">
        <f>IF(ROW()-ROW(G$11)=1,IF(Lines=1,"↕ ","↑"),IF(ROW()-ROW(G$11)=Lines,"↓",""))&amp;IF(ROW()-ROW(G$11)=INT(Lines/2)+1,G$19&amp;IF(Metric," mm",CHAR(34)),"")</f>
        <v/>
      </c>
      <c r="H18" s="3" t="str">
        <f>IF(ROW()-ROW(H$11)&gt;Lines,"",INDEX(Sizes[Text Width],ROW()-ROW(H$11)))</f>
        <v/>
      </c>
    </row>
    <row r="19" spans="1:8" x14ac:dyDescent="0.25">
      <c r="B19" s="15" t="s">
        <v>28</v>
      </c>
      <c r="C19" s="16"/>
      <c r="D19" s="25" t="str">
        <f ca="1">"← "&amp;ROUNDUP((H19+2*E19)/Incr,0)*Incr&amp;IF(Metric," mm",CHAR(34))&amp;" →"</f>
        <v>← 72" →</v>
      </c>
      <c r="E19" s="19">
        <f ca="1">INDEX(Sign[Size],MATCH(MAX(Sign[Text Width]),Sign[Text Width],0))</f>
        <v>4</v>
      </c>
      <c r="F19" s="18"/>
      <c r="G19" s="3">
        <f ca="1">INDEX(Sizes[Height],Lines)</f>
        <v>48</v>
      </c>
      <c r="H19" s="3">
        <f ca="1">SUBTOTAL(104,Sign[Text Width])</f>
        <v>60.334999999999987</v>
      </c>
    </row>
  </sheetData>
  <sheetProtection sheet="1" objects="1" scenarios="1" formatColumns="0" selectLockedCells="1"/>
  <sortState ref="A20:D27">
    <sortCondition ref="A20:A27"/>
  </sortState>
  <conditionalFormatting sqref="A1:C8 A10:C1048576 A9:B9">
    <cfRule type="expression" dxfId="23" priority="8">
      <formula>CELL("protect",A1)=0</formula>
    </cfRule>
  </conditionalFormatting>
  <conditionalFormatting sqref="C12:C18">
    <cfRule type="expression" dxfId="22" priority="6">
      <formula>AND(ROW()-ROW(C$11)&lt;=Lines,C12&lt;&gt;E12)</formula>
    </cfRule>
  </conditionalFormatting>
  <conditionalFormatting sqref="E12:F18">
    <cfRule type="expression" dxfId="21" priority="5">
      <formula>ROW()-ROW(E$11)&gt;Lines</formula>
    </cfRule>
  </conditionalFormatting>
  <conditionalFormatting sqref="E12:E18">
    <cfRule type="expression" dxfId="20" priority="4">
      <formula>ROW()-ROW(E$11)&lt;=Lines</formula>
    </cfRule>
  </conditionalFormatting>
  <conditionalFormatting sqref="F12:F18">
    <cfRule type="expression" dxfId="19" priority="3">
      <formula>ROW()-ROW(E$11)&lt;=Lines</formula>
    </cfRule>
  </conditionalFormatting>
  <conditionalFormatting sqref="G12:G18">
    <cfRule type="expression" dxfId="18" priority="1">
      <formula>ROW()-ROW(G$11)&lt;=Lines</formula>
    </cfRule>
  </conditionalFormatting>
  <conditionalFormatting sqref="D12:D18">
    <cfRule type="expression" dxfId="17" priority="69">
      <formula>AND($A$3="Black on orange",ROW(D12)-ROW(D$11)&lt;=$A$2)</formula>
    </cfRule>
  </conditionalFormatting>
  <conditionalFormatting sqref="D12:D18">
    <cfRule type="expression" dxfId="16" priority="70">
      <formula>AND($A$3="Green on white",ROW(D12)-ROW(D$11)&lt;=$A$2)</formula>
    </cfRule>
    <cfRule type="expression" dxfId="15" priority="71">
      <formula>AND($A$3="Red on white",ROW(D12)-ROW(D$11)&lt;=$A$2)</formula>
    </cfRule>
    <cfRule type="expression" dxfId="14" priority="72">
      <formula>AND($A$3="Black on yellow",ROW(D12)-ROW(D$11)&lt;=$A$2)</formula>
    </cfRule>
    <cfRule type="expression" dxfId="13" priority="73">
      <formula>AND($A$3="White on brown",ROW(D12)-ROW(D$11)&lt;=$A$2)</formula>
    </cfRule>
    <cfRule type="expression" dxfId="12" priority="74">
      <formula>AND($A$3="White on green",ROW(D12)-ROW(D$11)&lt;=$A$2)</formula>
    </cfRule>
    <cfRule type="expression" dxfId="11" priority="75">
      <formula>AND($A$3="Black on white",ROW(D12)-ROW(D$11)&lt;=$A$2)</formula>
    </cfRule>
    <cfRule type="expression" dxfId="10" priority="76">
      <formula>AND($A$3="White on blue",ROW(D12)-ROW(D$11)&lt;=$A$2)</formula>
    </cfRule>
    <cfRule type="expression" dxfId="9" priority="77">
      <formula>ROW(D12)-ROW(D$11)&gt;Lines</formula>
    </cfRule>
  </conditionalFormatting>
  <dataValidations count="7">
    <dataValidation type="list" allowBlank="1" showInputMessage="1" showErrorMessage="1" errorTitle="Invalid Entry" error="Please pick font size from list." promptTitle="Font Size" prompt="Select a font size from the list." sqref="C12:C17">
      <formula1>Height</formula1>
    </dataValidation>
    <dataValidation type="list" allowBlank="1" showInputMessage="1" showErrorMessage="1" errorTitle="Invalid Alphabet" error="Select an alphabet from the list" promptTitle="Alphabet Font" prompt="Select an alphabet font from the list." sqref="B12:B17">
      <formula1>Alphabet</formula1>
    </dataValidation>
    <dataValidation type="list" allowBlank="1" showInputMessage="1" showErrorMessage="1" sqref="A3">
      <formula1>Colors</formula1>
    </dataValidation>
    <dataValidation type="list" allowBlank="1" showInputMessage="1" showErrorMessage="1" sqref="A5">
      <formula1>"Metric,US Customary"</formula1>
    </dataValidation>
    <dataValidation type="whole" allowBlank="1" showInputMessage="1" showErrorMessage="1" errorTitle="Error" error="Invalid number of lines" promptTitle="Message lines" prompt="How many lines of text needed?" sqref="A2">
      <formula1>1</formula1>
      <formula2>MaxLines</formula2>
    </dataValidation>
    <dataValidation type="list" allowBlank="1" showInputMessage="1" showErrorMessage="1" promptTitle="Street Name" prompt="Is this a street name sign?" sqref="A4">
      <formula1>"True,False"</formula1>
    </dataValidation>
    <dataValidation type="textLength" errorStyle="warning" operator="lessThanOrEqual" allowBlank="1" showInputMessage="1" showErrorMessage="1" errorTitle="Maximum Characters" error="Too many characters in line" promptTitle="Sign Message" prompt="Input sign message" sqref="D12:D17">
      <formula1>MaxChar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showGridLines="0" workbookViewId="0">
      <selection activeCell="AH27" sqref="AH27"/>
    </sheetView>
  </sheetViews>
  <sheetFormatPr defaultColWidth="5.7109375" defaultRowHeight="15" x14ac:dyDescent="0.25"/>
  <cols>
    <col min="1" max="1" width="15.5703125" customWidth="1"/>
    <col min="32" max="32" width="12.7109375" customWidth="1"/>
    <col min="33" max="33" width="15.42578125" bestFit="1" customWidth="1"/>
    <col min="34" max="34" width="13.28515625" customWidth="1"/>
    <col min="35" max="35" width="9.140625" bestFit="1" customWidth="1"/>
    <col min="36" max="36" width="7.85546875" bestFit="1" customWidth="1"/>
    <col min="37" max="40" width="7.85546875" customWidth="1"/>
    <col min="41" max="41" width="9" customWidth="1"/>
  </cols>
  <sheetData>
    <row r="1" spans="1:36" ht="21" x14ac:dyDescent="0.35">
      <c r="A1" s="2" t="s">
        <v>23</v>
      </c>
      <c r="AG1" s="9" t="s">
        <v>13</v>
      </c>
      <c r="AI1" s="9" t="s">
        <v>14</v>
      </c>
    </row>
    <row r="2" spans="1:36" x14ac:dyDescent="0.25">
      <c r="A2" s="4" t="s">
        <v>24</v>
      </c>
      <c r="B2" s="4">
        <f ca="1">IFERROR(OFFSET(B2,0,-1)+1,1)</f>
        <v>1</v>
      </c>
      <c r="C2" s="4">
        <f t="shared" ref="C2:AE2" ca="1" si="0">IFERROR(OFFSET(C2,0,-1)+1,1)</f>
        <v>2</v>
      </c>
      <c r="D2" s="4">
        <f t="shared" ca="1" si="0"/>
        <v>3</v>
      </c>
      <c r="E2" s="4">
        <f t="shared" ca="1" si="0"/>
        <v>4</v>
      </c>
      <c r="F2" s="4">
        <f t="shared" ca="1" si="0"/>
        <v>5</v>
      </c>
      <c r="G2" s="4">
        <f t="shared" ca="1" si="0"/>
        <v>6</v>
      </c>
      <c r="H2" s="4">
        <f t="shared" ca="1" si="0"/>
        <v>7</v>
      </c>
      <c r="I2" s="4">
        <f t="shared" ca="1" si="0"/>
        <v>8</v>
      </c>
      <c r="J2" s="4">
        <f t="shared" ca="1" si="0"/>
        <v>9</v>
      </c>
      <c r="K2" s="4">
        <f t="shared" ca="1" si="0"/>
        <v>10</v>
      </c>
      <c r="L2" s="4">
        <f t="shared" ca="1" si="0"/>
        <v>11</v>
      </c>
      <c r="M2" s="4">
        <f t="shared" ca="1" si="0"/>
        <v>12</v>
      </c>
      <c r="N2" s="4">
        <f t="shared" ca="1" si="0"/>
        <v>13</v>
      </c>
      <c r="O2" s="4">
        <f t="shared" ca="1" si="0"/>
        <v>14</v>
      </c>
      <c r="P2" s="4">
        <f t="shared" ca="1" si="0"/>
        <v>15</v>
      </c>
      <c r="Q2" s="4">
        <f t="shared" ca="1" si="0"/>
        <v>16</v>
      </c>
      <c r="R2" s="4">
        <f t="shared" ca="1" si="0"/>
        <v>17</v>
      </c>
      <c r="S2" s="4">
        <f t="shared" ca="1" si="0"/>
        <v>18</v>
      </c>
      <c r="T2" s="4">
        <f t="shared" ca="1" si="0"/>
        <v>19</v>
      </c>
      <c r="U2" s="4">
        <f t="shared" ca="1" si="0"/>
        <v>20</v>
      </c>
      <c r="V2" s="4">
        <f t="shared" ca="1" si="0"/>
        <v>21</v>
      </c>
      <c r="W2" s="4">
        <f t="shared" ca="1" si="0"/>
        <v>22</v>
      </c>
      <c r="X2" s="4">
        <f t="shared" ca="1" si="0"/>
        <v>23</v>
      </c>
      <c r="Y2" s="4">
        <f t="shared" ca="1" si="0"/>
        <v>24</v>
      </c>
      <c r="Z2" s="4">
        <f t="shared" ca="1" si="0"/>
        <v>25</v>
      </c>
      <c r="AA2" s="4">
        <f t="shared" ca="1" si="0"/>
        <v>26</v>
      </c>
      <c r="AB2" s="4">
        <f t="shared" ca="1" si="0"/>
        <v>27</v>
      </c>
      <c r="AC2" s="4">
        <f t="shared" ca="1" si="0"/>
        <v>28</v>
      </c>
      <c r="AD2" s="4">
        <f t="shared" ca="1" si="0"/>
        <v>29</v>
      </c>
      <c r="AE2" s="4">
        <f t="shared" ca="1" si="0"/>
        <v>30</v>
      </c>
      <c r="AG2" s="10" t="s">
        <v>3</v>
      </c>
      <c r="AI2" t="s">
        <v>7</v>
      </c>
      <c r="AJ2" t="s">
        <v>15</v>
      </c>
    </row>
    <row r="3" spans="1:36" x14ac:dyDescent="0.25">
      <c r="AG3" s="10" t="s">
        <v>16</v>
      </c>
      <c r="AI3" s="3">
        <f>Text[[#This Row],[Ratio]]*4*Factor</f>
        <v>2</v>
      </c>
      <c r="AJ3" s="3">
        <v>0.5</v>
      </c>
    </row>
    <row r="4" spans="1:36" x14ac:dyDescent="0.25">
      <c r="A4" s="27">
        <f ca="1">MAX(OFFSET(A$2,0,0,ROW()-ROW(A$2)-1,1))+1</f>
        <v>1</v>
      </c>
      <c r="B4" t="str">
        <f ca="1">""&amp;INDEX(Sign[Message],A4)</f>
        <v>ROAD CLOSED</v>
      </c>
      <c r="AG4" s="10" t="s">
        <v>17</v>
      </c>
      <c r="AI4" s="3">
        <f>Text[[#This Row],[Ratio]]*4*Factor</f>
        <v>3</v>
      </c>
      <c r="AJ4" s="3">
        <v>0.75</v>
      </c>
    </row>
    <row r="5" spans="1:36" x14ac:dyDescent="0.25">
      <c r="A5" t="s">
        <v>25</v>
      </c>
      <c r="B5" t="str">
        <f ca="1">INDEX(Sign[Alphabet],A4)</f>
        <v>Series_C</v>
      </c>
      <c r="AG5" s="10" t="s">
        <v>18</v>
      </c>
      <c r="AI5" s="3">
        <f>Text[[#This Row],[Ratio]]*4*Factor</f>
        <v>4</v>
      </c>
      <c r="AJ5" s="3">
        <v>1</v>
      </c>
    </row>
    <row r="6" spans="1:36" x14ac:dyDescent="0.25">
      <c r="A6" t="str">
        <f>"Text length ("&amp;IF(Metric,"mm","in")&amp;"):"</f>
        <v>Text length (in):</v>
      </c>
      <c r="B6">
        <f ca="1">IFERROR(INDEX(Text[Ratio],MATCH(INDEX(Sign[Size],A4),Height,0))*MAX(B9:AE9)," &lt;&lt; ILLEGAL CHARACTER &gt;&gt;")</f>
        <v>48.435000000000002</v>
      </c>
      <c r="AG6" s="10" t="s">
        <v>19</v>
      </c>
      <c r="AI6" s="3">
        <f>Text[[#This Row],[Ratio]]*4*Factor</f>
        <v>5</v>
      </c>
      <c r="AJ6" s="3">
        <v>1.25</v>
      </c>
    </row>
    <row r="7" spans="1:36" ht="15.75" thickBot="1" x14ac:dyDescent="0.3">
      <c r="B7" s="4" t="str">
        <f ca="1">IF(B$2&lt;=LEN($B4),MID($B4,B$2,1),"~")</f>
        <v>R</v>
      </c>
      <c r="C7" s="4" t="str">
        <f t="shared" ref="C7:AE7" ca="1" si="1">IF(C$2&lt;=LEN($B4),MID($B4,C$2,1),"~")</f>
        <v>O</v>
      </c>
      <c r="D7" s="4" t="str">
        <f t="shared" ca="1" si="1"/>
        <v>A</v>
      </c>
      <c r="E7" s="4" t="str">
        <f t="shared" ca="1" si="1"/>
        <v>D</v>
      </c>
      <c r="F7" s="4" t="str">
        <f t="shared" ca="1" si="1"/>
        <v xml:space="preserve"> </v>
      </c>
      <c r="G7" s="4" t="str">
        <f t="shared" ca="1" si="1"/>
        <v>C</v>
      </c>
      <c r="H7" s="4" t="str">
        <f t="shared" ca="1" si="1"/>
        <v>L</v>
      </c>
      <c r="I7" s="4" t="str">
        <f t="shared" ca="1" si="1"/>
        <v>O</v>
      </c>
      <c r="J7" s="4" t="str">
        <f t="shared" ca="1" si="1"/>
        <v>S</v>
      </c>
      <c r="K7" s="4" t="str">
        <f t="shared" ca="1" si="1"/>
        <v>E</v>
      </c>
      <c r="L7" s="4" t="str">
        <f t="shared" ca="1" si="1"/>
        <v>D</v>
      </c>
      <c r="M7" s="4" t="str">
        <f t="shared" ca="1" si="1"/>
        <v>~</v>
      </c>
      <c r="N7" s="4" t="str">
        <f t="shared" ca="1" si="1"/>
        <v>~</v>
      </c>
      <c r="O7" s="4" t="str">
        <f t="shared" ca="1" si="1"/>
        <v>~</v>
      </c>
      <c r="P7" s="4" t="str">
        <f t="shared" ca="1" si="1"/>
        <v>~</v>
      </c>
      <c r="Q7" s="4" t="str">
        <f t="shared" ca="1" si="1"/>
        <v>~</v>
      </c>
      <c r="R7" s="4" t="str">
        <f t="shared" ca="1" si="1"/>
        <v>~</v>
      </c>
      <c r="S7" s="4" t="str">
        <f t="shared" ca="1" si="1"/>
        <v>~</v>
      </c>
      <c r="T7" s="4" t="str">
        <f t="shared" ca="1" si="1"/>
        <v>~</v>
      </c>
      <c r="U7" s="4" t="str">
        <f t="shared" ca="1" si="1"/>
        <v>~</v>
      </c>
      <c r="V7" s="4" t="str">
        <f t="shared" ca="1" si="1"/>
        <v>~</v>
      </c>
      <c r="W7" s="4" t="str">
        <f t="shared" ca="1" si="1"/>
        <v>~</v>
      </c>
      <c r="X7" s="4" t="str">
        <f t="shared" ca="1" si="1"/>
        <v>~</v>
      </c>
      <c r="Y7" s="4" t="str">
        <f t="shared" ca="1" si="1"/>
        <v>~</v>
      </c>
      <c r="Z7" s="4" t="str">
        <f t="shared" ca="1" si="1"/>
        <v>~</v>
      </c>
      <c r="AA7" s="4" t="str">
        <f t="shared" ca="1" si="1"/>
        <v>~</v>
      </c>
      <c r="AB7" s="4" t="str">
        <f t="shared" ca="1" si="1"/>
        <v>~</v>
      </c>
      <c r="AC7" s="4" t="str">
        <f t="shared" ca="1" si="1"/>
        <v>~</v>
      </c>
      <c r="AD7" s="4" t="str">
        <f t="shared" ca="1" si="1"/>
        <v>~</v>
      </c>
      <c r="AE7" s="4" t="str">
        <f t="shared" ca="1" si="1"/>
        <v>~</v>
      </c>
      <c r="AG7" s="11" t="s">
        <v>20</v>
      </c>
      <c r="AI7" s="3">
        <f>Text[[#This Row],[Ratio]]*4*Factor</f>
        <v>6</v>
      </c>
      <c r="AJ7" s="3">
        <v>1.5</v>
      </c>
    </row>
    <row r="8" spans="1:36" x14ac:dyDescent="0.25">
      <c r="A8" t="s">
        <v>26</v>
      </c>
      <c r="B8">
        <f ca="1">INDEX(INDIRECT($B5&amp;"[1st]"),MATCH(CODE(B7),INDIRECT($B5&amp;"[Code]"),0))</f>
        <v>2.681</v>
      </c>
      <c r="C8">
        <f ca="1">INDEX(INDIRECT($B5&amp;IF(OFFSET(C7,0,1)="~","[Last]","[Mid]")),MATCH(CODE(C7),INDIRECT($B5&amp;"[Code]"),0))</f>
        <v>3.081</v>
      </c>
      <c r="D8">
        <f ca="1">INDEX(INDIRECT($B5&amp;IF(OFFSET(D7,0,1)="~","[Last]","[Mid]")),MATCH(CODE(D7),INDIRECT($B5&amp;"[Code]"),0))</f>
        <v>2.8010000000000002</v>
      </c>
      <c r="E8">
        <f ca="1">INDEX(INDIRECT($B5&amp;IF(OFFSET(E7,0,1)="~","[Last]","[Mid]")),MATCH(CODE(E7),INDIRECT($B5&amp;"[Code]"),0))</f>
        <v>3.0409999999999999</v>
      </c>
      <c r="F8">
        <f ca="1">INDEX(INDIRECT($B5&amp;IF(OFFSET(F7,0,1)="~","[Last]","[Mid]")),MATCH(CODE(F7),INDIRECT($B5&amp;"[Code]"),0))</f>
        <v>4</v>
      </c>
      <c r="G8">
        <f ca="1">INDEX(INDIRECT($B5&amp;IF(OFFSET(G7,0,1)="~","[Last]","[Mid]")),MATCH(CODE(G7),INDIRECT($B5&amp;"[Code]"),0))</f>
        <v>2.9609999999999999</v>
      </c>
      <c r="H8">
        <f ca="1">INDEX(INDIRECT($B5&amp;IF(OFFSET(H7,0,1)="~","[Last]","[Mid]")),MATCH(CODE(H7),INDIRECT($B5&amp;"[Code]"),0))</f>
        <v>2.601</v>
      </c>
      <c r="I8">
        <f ca="1">INDEX(INDIRECT($B5&amp;IF(OFFSET(I7,0,1)="~","[Last]","[Mid]")),MATCH(CODE(I7),INDIRECT($B5&amp;"[Code]"),0))</f>
        <v>3.081</v>
      </c>
      <c r="J8">
        <f ca="1">INDEX(INDIRECT($B5&amp;IF(OFFSET(J7,0,1)="~","[Last]","[Mid]")),MATCH(CODE(J7),INDIRECT($B5&amp;"[Code]"),0))</f>
        <v>2.7210000000000001</v>
      </c>
      <c r="K8">
        <f ca="1">INDEX(INDIRECT($B5&amp;IF(OFFSET(K7,0,1)="~","[Last]","[Mid]")),MATCH(CODE(K7),INDIRECT($B5&amp;"[Code]"),0))</f>
        <v>2.7210000000000001</v>
      </c>
      <c r="L8">
        <f ca="1">INDEX(INDIRECT($B5&amp;IF(OFFSET(L7,0,1)="~","[Last]","[Mid]")),MATCH(CODE(L7),INDIRECT($B5&amp;"[Code]"),0))</f>
        <v>2.601</v>
      </c>
      <c r="M8">
        <f ca="1">INDEX(INDIRECT($B5&amp;IF(OFFSET(M7,0,1)="~","[Last]","[Mid]")),MATCH(CODE(M7),INDIRECT($B5&amp;"[Code]"),0))</f>
        <v>0</v>
      </c>
      <c r="N8">
        <f ca="1">INDEX(INDIRECT($B5&amp;IF(OFFSET(N7,0,1)="~","[Last]","[Mid]")),MATCH(CODE(N7),INDIRECT($B5&amp;"[Code]"),0))</f>
        <v>0</v>
      </c>
      <c r="O8">
        <f ca="1">INDEX(INDIRECT($B5&amp;IF(OFFSET(O7,0,1)="~","[Last]","[Mid]")),MATCH(CODE(O7),INDIRECT($B5&amp;"[Code]"),0))</f>
        <v>0</v>
      </c>
      <c r="P8">
        <f ca="1">INDEX(INDIRECT($B5&amp;IF(OFFSET(P7,0,1)="~","[Last]","[Mid]")),MATCH(CODE(P7),INDIRECT($B5&amp;"[Code]"),0))</f>
        <v>0</v>
      </c>
      <c r="Q8">
        <f ca="1">INDEX(INDIRECT($B5&amp;IF(OFFSET(Q7,0,1)="~","[Last]","[Mid]")),MATCH(CODE(Q7),INDIRECT($B5&amp;"[Code]"),0))</f>
        <v>0</v>
      </c>
      <c r="R8">
        <f ca="1">INDEX(INDIRECT($B5&amp;IF(OFFSET(R7,0,1)="~","[Last]","[Mid]")),MATCH(CODE(R7),INDIRECT($B5&amp;"[Code]"),0))</f>
        <v>0</v>
      </c>
      <c r="S8">
        <f ca="1">INDEX(INDIRECT($B5&amp;IF(OFFSET(S7,0,1)="~","[Last]","[Mid]")),MATCH(CODE(S7),INDIRECT($B5&amp;"[Code]"),0))</f>
        <v>0</v>
      </c>
      <c r="T8">
        <f ca="1">INDEX(INDIRECT($B5&amp;IF(OFFSET(T7,0,1)="~","[Last]","[Mid]")),MATCH(CODE(T7),INDIRECT($B5&amp;"[Code]"),0))</f>
        <v>0</v>
      </c>
      <c r="U8">
        <f ca="1">INDEX(INDIRECT($B5&amp;IF(OFFSET(U7,0,1)="~","[Last]","[Mid]")),MATCH(CODE(U7),INDIRECT($B5&amp;"[Code]"),0))</f>
        <v>0</v>
      </c>
      <c r="V8">
        <f ca="1">INDEX(INDIRECT($B5&amp;IF(OFFSET(V7,0,1)="~","[Last]","[Mid]")),MATCH(CODE(V7),INDIRECT($B5&amp;"[Code]"),0))</f>
        <v>0</v>
      </c>
      <c r="W8">
        <f ca="1">INDEX(INDIRECT($B5&amp;IF(OFFSET(W7,0,1)="~","[Last]","[Mid]")),MATCH(CODE(W7),INDIRECT($B5&amp;"[Code]"),0))</f>
        <v>0</v>
      </c>
      <c r="X8">
        <f ca="1">INDEX(INDIRECT($B5&amp;IF(OFFSET(X7,0,1)="~","[Last]","[Mid]")),MATCH(CODE(X7),INDIRECT($B5&amp;"[Code]"),0))</f>
        <v>0</v>
      </c>
      <c r="Y8">
        <f ca="1">INDEX(INDIRECT($B5&amp;IF(OFFSET(Y7,0,1)="~","[Last]","[Mid]")),MATCH(CODE(Y7),INDIRECT($B5&amp;"[Code]"),0))</f>
        <v>0</v>
      </c>
      <c r="Z8">
        <f ca="1">INDEX(INDIRECT($B5&amp;IF(OFFSET(Z7,0,1)="~","[Last]","[Mid]")),MATCH(CODE(Z7),INDIRECT($B5&amp;"[Code]"),0))</f>
        <v>0</v>
      </c>
      <c r="AA8">
        <f ca="1">INDEX(INDIRECT($B5&amp;IF(OFFSET(AA7,0,1)="~","[Last]","[Mid]")),MATCH(CODE(AA7),INDIRECT($B5&amp;"[Code]"),0))</f>
        <v>0</v>
      </c>
      <c r="AB8">
        <f ca="1">INDEX(INDIRECT($B5&amp;IF(OFFSET(AB7,0,1)="~","[Last]","[Mid]")),MATCH(CODE(AB7),INDIRECT($B5&amp;"[Code]"),0))</f>
        <v>0</v>
      </c>
      <c r="AC8">
        <f ca="1">INDEX(INDIRECT($B5&amp;IF(OFFSET(AC7,0,1)="~","[Last]","[Mid]")),MATCH(CODE(AC7),INDIRECT($B5&amp;"[Code]"),0))</f>
        <v>0</v>
      </c>
      <c r="AD8">
        <f ca="1">INDEX(INDIRECT($B5&amp;IF(OFFSET(AD7,0,1)="~","[Last]","[Mid]")),MATCH(CODE(AD7),INDIRECT($B5&amp;"[Code]"),0))</f>
        <v>0</v>
      </c>
      <c r="AE8">
        <f ca="1">INDEX(INDIRECT($B5&amp;IF(OFFSET(AE7,0,1)="~","[Last]","[Mid]")),MATCH(CODE(AE7),INDIRECT($B5&amp;"[Code]"),0))</f>
        <v>0</v>
      </c>
      <c r="AI8" s="3">
        <f>Text[[#This Row],[Ratio]]*4*Factor</f>
        <v>8</v>
      </c>
      <c r="AJ8" s="3">
        <v>2</v>
      </c>
    </row>
    <row r="9" spans="1:36" x14ac:dyDescent="0.25">
      <c r="A9" t="s">
        <v>27</v>
      </c>
      <c r="B9">
        <f ca="1">SUM($B8:B8)</f>
        <v>2.681</v>
      </c>
      <c r="C9">
        <f ca="1">SUM($B8:C8)</f>
        <v>5.7620000000000005</v>
      </c>
      <c r="D9">
        <f ca="1">SUM($B8:D8)</f>
        <v>8.5630000000000006</v>
      </c>
      <c r="E9">
        <f ca="1">SUM($B8:E8)</f>
        <v>11.604000000000001</v>
      </c>
      <c r="F9">
        <f ca="1">SUM($B8:F8)</f>
        <v>15.604000000000001</v>
      </c>
      <c r="G9">
        <f ca="1">SUM($B8:G8)</f>
        <v>18.565000000000001</v>
      </c>
      <c r="H9">
        <f ca="1">SUM($B8:H8)</f>
        <v>21.166</v>
      </c>
      <c r="I9">
        <f ca="1">SUM($B8:I8)</f>
        <v>24.247</v>
      </c>
      <c r="J9">
        <f ca="1">SUM($B8:J8)</f>
        <v>26.968</v>
      </c>
      <c r="K9">
        <f ca="1">SUM($B8:K8)</f>
        <v>29.689</v>
      </c>
      <c r="L9">
        <f ca="1">SUM($B8:L8)</f>
        <v>32.29</v>
      </c>
      <c r="M9">
        <f ca="1">SUM($B8:M8)</f>
        <v>32.29</v>
      </c>
      <c r="N9">
        <f ca="1">SUM($B8:N8)</f>
        <v>32.29</v>
      </c>
      <c r="O9">
        <f ca="1">SUM($B8:O8)</f>
        <v>32.29</v>
      </c>
      <c r="P9">
        <f ca="1">SUM($B8:P8)</f>
        <v>32.29</v>
      </c>
      <c r="Q9">
        <f ca="1">SUM($B8:Q8)</f>
        <v>32.29</v>
      </c>
      <c r="R9">
        <f ca="1">SUM($B8:R8)</f>
        <v>32.29</v>
      </c>
      <c r="S9">
        <f ca="1">SUM($B8:S8)</f>
        <v>32.29</v>
      </c>
      <c r="T9">
        <f ca="1">SUM($B8:T8)</f>
        <v>32.29</v>
      </c>
      <c r="U9">
        <f ca="1">SUM($B8:U8)</f>
        <v>32.29</v>
      </c>
      <c r="V9">
        <f ca="1">SUM($B8:V8)</f>
        <v>32.29</v>
      </c>
      <c r="W9">
        <f ca="1">SUM($B8:W8)</f>
        <v>32.29</v>
      </c>
      <c r="X9">
        <f ca="1">SUM($B8:X8)</f>
        <v>32.29</v>
      </c>
      <c r="Y9">
        <f ca="1">SUM($B8:Y8)</f>
        <v>32.29</v>
      </c>
      <c r="Z9">
        <f ca="1">SUM($B8:Z8)</f>
        <v>32.29</v>
      </c>
      <c r="AA9">
        <f ca="1">SUM($B8:AA8)</f>
        <v>32.29</v>
      </c>
      <c r="AB9">
        <f ca="1">SUM($B8:AB8)</f>
        <v>32.29</v>
      </c>
      <c r="AC9">
        <f ca="1">SUM($B8:AC8)</f>
        <v>32.29</v>
      </c>
      <c r="AD9">
        <f ca="1">SUM($B8:AD8)</f>
        <v>32.29</v>
      </c>
      <c r="AE9">
        <f ca="1">SUM($B8:AE8)</f>
        <v>32.29</v>
      </c>
      <c r="AI9" s="3">
        <f>Text[[#This Row],[Ratio]]*4*Factor</f>
        <v>10</v>
      </c>
      <c r="AJ9" s="3">
        <v>2.5</v>
      </c>
    </row>
    <row r="10" spans="1:36" x14ac:dyDescent="0.25">
      <c r="AG10" s="9" t="s">
        <v>116</v>
      </c>
      <c r="AI10" s="3">
        <f>Text[[#This Row],[Ratio]]*4*Factor</f>
        <v>12</v>
      </c>
      <c r="AJ10" s="3">
        <v>3</v>
      </c>
    </row>
    <row r="11" spans="1:36" x14ac:dyDescent="0.25">
      <c r="A11" s="27">
        <f ca="1">MAX(OFFSET(A$2,0,0,ROW()-ROW(A$2)-1,1))+1</f>
        <v>2</v>
      </c>
      <c r="B11" t="str">
        <f ca="1">""&amp;INDEX(Sign[Message],A11)</f>
        <v>6 AM MON - 6 PM FRI</v>
      </c>
      <c r="AG11" s="12" t="s">
        <v>1</v>
      </c>
      <c r="AI11" s="3">
        <f>Text[[#This Row],[Ratio]]*4*Factor</f>
        <v>14</v>
      </c>
      <c r="AJ11" s="3">
        <v>3.5</v>
      </c>
    </row>
    <row r="12" spans="1:36" x14ac:dyDescent="0.25">
      <c r="A12" t="s">
        <v>25</v>
      </c>
      <c r="B12" t="str">
        <f ca="1">INDEX(Sign[Alphabet],A11)</f>
        <v>Series_C</v>
      </c>
      <c r="AG12" s="12" t="s">
        <v>8</v>
      </c>
      <c r="AI12" s="3">
        <f>Text[[#This Row],[Ratio]]*4*Factor</f>
        <v>16</v>
      </c>
      <c r="AJ12" s="3">
        <v>4</v>
      </c>
    </row>
    <row r="13" spans="1:36" x14ac:dyDescent="0.25">
      <c r="A13" t="str">
        <f>"Text length ("&amp;IF(Metric,"mm","in")&amp;"):"</f>
        <v>Text length (in):</v>
      </c>
      <c r="B13">
        <f ca="1">IFERROR(INDEX(Text[Ratio],MATCH(INDEX(Sign[Size],A11),Height,0))*MAX(B16:AE16)," &lt;&lt; ILLEGAL CHARACTER &gt;&gt;")</f>
        <v>60.334999999999987</v>
      </c>
      <c r="AG13" s="12" t="s">
        <v>10</v>
      </c>
    </row>
    <row r="14" spans="1:36" x14ac:dyDescent="0.25">
      <c r="B14" s="4" t="str">
        <f ca="1">IF(B$2&lt;=LEN($B11),MID($B11,B$2,1),"~")</f>
        <v>6</v>
      </c>
      <c r="C14" s="4" t="str">
        <f t="shared" ref="C14:AE14" ca="1" si="2">IF(C$2&lt;=LEN($B11),MID($B11,C$2,1),"~")</f>
        <v xml:space="preserve"> </v>
      </c>
      <c r="D14" s="4" t="str">
        <f t="shared" ca="1" si="2"/>
        <v>A</v>
      </c>
      <c r="E14" s="4" t="str">
        <f t="shared" ca="1" si="2"/>
        <v>M</v>
      </c>
      <c r="F14" s="4" t="str">
        <f t="shared" ca="1" si="2"/>
        <v xml:space="preserve"> </v>
      </c>
      <c r="G14" s="4" t="str">
        <f t="shared" ca="1" si="2"/>
        <v>M</v>
      </c>
      <c r="H14" s="4" t="str">
        <f t="shared" ca="1" si="2"/>
        <v>O</v>
      </c>
      <c r="I14" s="4" t="str">
        <f t="shared" ca="1" si="2"/>
        <v>N</v>
      </c>
      <c r="J14" s="4" t="str">
        <f t="shared" ca="1" si="2"/>
        <v xml:space="preserve"> </v>
      </c>
      <c r="K14" s="4" t="str">
        <f t="shared" ca="1" si="2"/>
        <v>-</v>
      </c>
      <c r="L14" s="4" t="str">
        <f t="shared" ca="1" si="2"/>
        <v xml:space="preserve"> </v>
      </c>
      <c r="M14" s="4" t="str">
        <f t="shared" ca="1" si="2"/>
        <v>6</v>
      </c>
      <c r="N14" s="4" t="str">
        <f t="shared" ca="1" si="2"/>
        <v xml:space="preserve"> </v>
      </c>
      <c r="O14" s="4" t="str">
        <f t="shared" ca="1" si="2"/>
        <v>P</v>
      </c>
      <c r="P14" s="4" t="str">
        <f t="shared" ca="1" si="2"/>
        <v>M</v>
      </c>
      <c r="Q14" s="4" t="str">
        <f t="shared" ca="1" si="2"/>
        <v xml:space="preserve"> </v>
      </c>
      <c r="R14" s="4" t="str">
        <f t="shared" ca="1" si="2"/>
        <v>F</v>
      </c>
      <c r="S14" s="4" t="str">
        <f t="shared" ca="1" si="2"/>
        <v>R</v>
      </c>
      <c r="T14" s="4" t="str">
        <f t="shared" ca="1" si="2"/>
        <v>I</v>
      </c>
      <c r="U14" s="4" t="str">
        <f t="shared" ca="1" si="2"/>
        <v>~</v>
      </c>
      <c r="V14" s="4" t="str">
        <f t="shared" ca="1" si="2"/>
        <v>~</v>
      </c>
      <c r="W14" s="4" t="str">
        <f t="shared" ca="1" si="2"/>
        <v>~</v>
      </c>
      <c r="X14" s="4" t="str">
        <f t="shared" ca="1" si="2"/>
        <v>~</v>
      </c>
      <c r="Y14" s="4" t="str">
        <f t="shared" ca="1" si="2"/>
        <v>~</v>
      </c>
      <c r="Z14" s="4" t="str">
        <f t="shared" ca="1" si="2"/>
        <v>~</v>
      </c>
      <c r="AA14" s="4" t="str">
        <f t="shared" ca="1" si="2"/>
        <v>~</v>
      </c>
      <c r="AB14" s="4" t="str">
        <f t="shared" ca="1" si="2"/>
        <v>~</v>
      </c>
      <c r="AC14" s="4" t="str">
        <f t="shared" ca="1" si="2"/>
        <v>~</v>
      </c>
      <c r="AD14" s="4" t="str">
        <f t="shared" ca="1" si="2"/>
        <v>~</v>
      </c>
      <c r="AE14" s="4" t="str">
        <f t="shared" ca="1" si="2"/>
        <v>~</v>
      </c>
      <c r="AG14" s="12" t="s">
        <v>12</v>
      </c>
    </row>
    <row r="15" spans="1:36" x14ac:dyDescent="0.25">
      <c r="A15" t="s">
        <v>26</v>
      </c>
      <c r="B15">
        <f ca="1">INDEX(INDIRECT($B12&amp;"[1st]"),MATCH(CODE(B14),INDIRECT($B12&amp;"[Code]"),0))</f>
        <v>2.601</v>
      </c>
      <c r="C15">
        <f ca="1">INDEX(INDIRECT($B12&amp;IF(OFFSET(C14,0,1)="~","[Last]","[Mid]")),MATCH(CODE(C14),INDIRECT($B12&amp;"[Code]"),0))</f>
        <v>4</v>
      </c>
      <c r="D15">
        <f ca="1">INDEX(INDIRECT($B12&amp;IF(OFFSET(D14,0,1)="~","[Last]","[Mid]")),MATCH(CODE(D14),INDIRECT($B12&amp;"[Code]"),0))</f>
        <v>2.8010000000000002</v>
      </c>
      <c r="E15">
        <f ca="1">INDEX(INDIRECT($B12&amp;IF(OFFSET(E14,0,1)="~","[Last]","[Mid]")),MATCH(CODE(E14),INDIRECT($B12&amp;"[Code]"),0))</f>
        <v>3.5219999999999998</v>
      </c>
      <c r="F15">
        <f ca="1">INDEX(INDIRECT($B12&amp;IF(OFFSET(F14,0,1)="~","[Last]","[Mid]")),MATCH(CODE(F14),INDIRECT($B12&amp;"[Code]"),0))</f>
        <v>4</v>
      </c>
      <c r="G15">
        <f ca="1">INDEX(INDIRECT($B12&amp;IF(OFFSET(G14,0,1)="~","[Last]","[Mid]")),MATCH(CODE(G14),INDIRECT($B12&amp;"[Code]"),0))</f>
        <v>3.5219999999999998</v>
      </c>
      <c r="H15">
        <f ca="1">INDEX(INDIRECT($B12&amp;IF(OFFSET(H14,0,1)="~","[Last]","[Mid]")),MATCH(CODE(H14),INDIRECT($B12&amp;"[Code]"),0))</f>
        <v>3.081</v>
      </c>
      <c r="I15">
        <f ca="1">INDEX(INDIRECT($B12&amp;IF(OFFSET(I14,0,1)="~","[Last]","[Mid]")),MATCH(CODE(I14),INDIRECT($B12&amp;"[Code]"),0))</f>
        <v>3.121</v>
      </c>
      <c r="J15">
        <f ca="1">INDEX(INDIRECT($B12&amp;IF(OFFSET(J14,0,1)="~","[Last]","[Mid]")),MATCH(CODE(J14),INDIRECT($B12&amp;"[Code]"),0))</f>
        <v>4</v>
      </c>
      <c r="K15">
        <f ca="1">INDEX(INDIRECT($B12&amp;IF(OFFSET(K14,0,1)="~","[Last]","[Mid]")),MATCH(CODE(K14),INDIRECT($B12&amp;"[Code]"),0))</f>
        <v>1.641</v>
      </c>
      <c r="L15">
        <f ca="1">INDEX(INDIRECT($B12&amp;IF(OFFSET(L14,0,1)="~","[Last]","[Mid]")),MATCH(CODE(L14),INDIRECT($B12&amp;"[Code]"),0))</f>
        <v>4</v>
      </c>
      <c r="M15">
        <f ca="1">INDEX(INDIRECT($B12&amp;IF(OFFSET(M14,0,1)="~","[Last]","[Mid]")),MATCH(CODE(M14),INDIRECT($B12&amp;"[Code]"),0))</f>
        <v>2.9609999999999999</v>
      </c>
      <c r="N15">
        <f ca="1">INDEX(INDIRECT($B12&amp;IF(OFFSET(N14,0,1)="~","[Last]","[Mid]")),MATCH(CODE(N14),INDIRECT($B12&amp;"[Code]"),0))</f>
        <v>4</v>
      </c>
      <c r="O15">
        <f ca="1">INDEX(INDIRECT($B12&amp;IF(OFFSET(O14,0,1)="~","[Last]","[Mid]")),MATCH(CODE(O14),INDIRECT($B12&amp;"[Code]"),0))</f>
        <v>3.0409999999999999</v>
      </c>
      <c r="P15">
        <f ca="1">INDEX(INDIRECT($B12&amp;IF(OFFSET(P14,0,1)="~","[Last]","[Mid]")),MATCH(CODE(P14),INDIRECT($B12&amp;"[Code]"),0))</f>
        <v>3.5219999999999998</v>
      </c>
      <c r="Q15">
        <f ca="1">INDEX(INDIRECT($B12&amp;IF(OFFSET(Q14,0,1)="~","[Last]","[Mid]")),MATCH(CODE(Q14),INDIRECT($B12&amp;"[Code]"),0))</f>
        <v>4</v>
      </c>
      <c r="R15">
        <f ca="1">INDEX(INDIRECT($B12&amp;IF(OFFSET(R14,0,1)="~","[Last]","[Mid]")),MATCH(CODE(R14),INDIRECT($B12&amp;"[Code]"),0))</f>
        <v>2.601</v>
      </c>
      <c r="S15">
        <f ca="1">INDEX(INDIRECT($B12&amp;IF(OFFSET(S14,0,1)="~","[Last]","[Mid]")),MATCH(CODE(S14),INDIRECT($B12&amp;"[Code]"),0))</f>
        <v>2.9210000000000003</v>
      </c>
      <c r="T15">
        <f ca="1">INDEX(INDIRECT($B12&amp;IF(OFFSET(T14,0,1)="~","[Last]","[Mid]")),MATCH(CODE(T14),INDIRECT($B12&amp;"[Code]"),0))</f>
        <v>1</v>
      </c>
      <c r="U15">
        <f ca="1">INDEX(INDIRECT($B12&amp;IF(OFFSET(U14,0,1)="~","[Last]","[Mid]")),MATCH(CODE(U14),INDIRECT($B12&amp;"[Code]"),0))</f>
        <v>0</v>
      </c>
      <c r="V15">
        <f ca="1">INDEX(INDIRECT($B12&amp;IF(OFFSET(V14,0,1)="~","[Last]","[Mid]")),MATCH(CODE(V14),INDIRECT($B12&amp;"[Code]"),0))</f>
        <v>0</v>
      </c>
      <c r="W15">
        <f ca="1">INDEX(INDIRECT($B12&amp;IF(OFFSET(W14,0,1)="~","[Last]","[Mid]")),MATCH(CODE(W14),INDIRECT($B12&amp;"[Code]"),0))</f>
        <v>0</v>
      </c>
      <c r="X15">
        <f ca="1">INDEX(INDIRECT($B12&amp;IF(OFFSET(X14,0,1)="~","[Last]","[Mid]")),MATCH(CODE(X14),INDIRECT($B12&amp;"[Code]"),0))</f>
        <v>0</v>
      </c>
      <c r="Y15">
        <f ca="1">INDEX(INDIRECT($B12&amp;IF(OFFSET(Y14,0,1)="~","[Last]","[Mid]")),MATCH(CODE(Y14),INDIRECT($B12&amp;"[Code]"),0))</f>
        <v>0</v>
      </c>
      <c r="Z15">
        <f ca="1">INDEX(INDIRECT($B12&amp;IF(OFFSET(Z14,0,1)="~","[Last]","[Mid]")),MATCH(CODE(Z14),INDIRECT($B12&amp;"[Code]"),0))</f>
        <v>0</v>
      </c>
      <c r="AA15">
        <f ca="1">INDEX(INDIRECT($B12&amp;IF(OFFSET(AA14,0,1)="~","[Last]","[Mid]")),MATCH(CODE(AA14),INDIRECT($B12&amp;"[Code]"),0))</f>
        <v>0</v>
      </c>
      <c r="AB15">
        <f ca="1">INDEX(INDIRECT($B12&amp;IF(OFFSET(AB14,0,1)="~","[Last]","[Mid]")),MATCH(CODE(AB14),INDIRECT($B12&amp;"[Code]"),0))</f>
        <v>0</v>
      </c>
      <c r="AC15">
        <f ca="1">INDEX(INDIRECT($B12&amp;IF(OFFSET(AC14,0,1)="~","[Last]","[Mid]")),MATCH(CODE(AC14),INDIRECT($B12&amp;"[Code]"),0))</f>
        <v>0</v>
      </c>
      <c r="AD15">
        <f ca="1">INDEX(INDIRECT($B12&amp;IF(OFFSET(AD14,0,1)="~","[Last]","[Mid]")),MATCH(CODE(AD14),INDIRECT($B12&amp;"[Code]"),0))</f>
        <v>0</v>
      </c>
      <c r="AE15">
        <f ca="1">INDEX(INDIRECT($B12&amp;IF(OFFSET(AE14,0,1)="~","[Last]","[Mid]")),MATCH(CODE(AE14),INDIRECT($B12&amp;"[Code]"),0))</f>
        <v>0</v>
      </c>
      <c r="AG15" s="12" t="s">
        <v>11</v>
      </c>
    </row>
    <row r="16" spans="1:36" x14ac:dyDescent="0.25">
      <c r="A16" t="s">
        <v>27</v>
      </c>
      <c r="B16">
        <f ca="1">SUM($B15:B15)</f>
        <v>2.601</v>
      </c>
      <c r="C16">
        <f ca="1">SUM($B15:C15)</f>
        <v>6.601</v>
      </c>
      <c r="D16">
        <f ca="1">SUM($B15:D15)</f>
        <v>9.402000000000001</v>
      </c>
      <c r="E16">
        <f ca="1">SUM($B15:E15)</f>
        <v>12.924000000000001</v>
      </c>
      <c r="F16">
        <f ca="1">SUM($B15:F15)</f>
        <v>16.923999999999999</v>
      </c>
      <c r="G16">
        <f ca="1">SUM($B15:G15)</f>
        <v>20.445999999999998</v>
      </c>
      <c r="H16">
        <f ca="1">SUM($B15:H15)</f>
        <v>23.526999999999997</v>
      </c>
      <c r="I16">
        <f ca="1">SUM($B15:I15)</f>
        <v>26.647999999999996</v>
      </c>
      <c r="J16">
        <f ca="1">SUM($B15:J15)</f>
        <v>30.647999999999996</v>
      </c>
      <c r="K16">
        <f ca="1">SUM($B15:K15)</f>
        <v>32.288999999999994</v>
      </c>
      <c r="L16">
        <f ca="1">SUM($B15:L15)</f>
        <v>36.288999999999994</v>
      </c>
      <c r="M16">
        <f ca="1">SUM($B15:M15)</f>
        <v>39.249999999999993</v>
      </c>
      <c r="N16">
        <f ca="1">SUM($B15:N15)</f>
        <v>43.249999999999993</v>
      </c>
      <c r="O16">
        <f ca="1">SUM($B15:O15)</f>
        <v>46.29099999999999</v>
      </c>
      <c r="P16">
        <f ca="1">SUM($B15:P15)</f>
        <v>49.812999999999988</v>
      </c>
      <c r="Q16">
        <f ca="1">SUM($B15:Q15)</f>
        <v>53.812999999999988</v>
      </c>
      <c r="R16">
        <f ca="1">SUM($B15:R15)</f>
        <v>56.413999999999987</v>
      </c>
      <c r="S16">
        <f ca="1">SUM($B15:S15)</f>
        <v>59.334999999999987</v>
      </c>
      <c r="T16">
        <f ca="1">SUM($B15:T15)</f>
        <v>60.334999999999987</v>
      </c>
      <c r="U16">
        <f ca="1">SUM($B15:U15)</f>
        <v>60.334999999999987</v>
      </c>
      <c r="V16">
        <f ca="1">SUM($B15:V15)</f>
        <v>60.334999999999987</v>
      </c>
      <c r="W16">
        <f ca="1">SUM($B15:W15)</f>
        <v>60.334999999999987</v>
      </c>
      <c r="X16">
        <f ca="1">SUM($B15:X15)</f>
        <v>60.334999999999987</v>
      </c>
      <c r="Y16">
        <f ca="1">SUM($B15:Y15)</f>
        <v>60.334999999999987</v>
      </c>
      <c r="Z16">
        <f ca="1">SUM($B15:Z15)</f>
        <v>60.334999999999987</v>
      </c>
      <c r="AA16">
        <f ca="1">SUM($B15:AA15)</f>
        <v>60.334999999999987</v>
      </c>
      <c r="AB16">
        <f ca="1">SUM($B15:AB15)</f>
        <v>60.334999999999987</v>
      </c>
      <c r="AC16">
        <f ca="1">SUM($B15:AC15)</f>
        <v>60.334999999999987</v>
      </c>
      <c r="AD16">
        <f ca="1">SUM($B15:AD15)</f>
        <v>60.334999999999987</v>
      </c>
      <c r="AE16">
        <f ca="1">SUM($B15:AE15)</f>
        <v>60.334999999999987</v>
      </c>
      <c r="AG16" s="12" t="s">
        <v>4</v>
      </c>
    </row>
    <row r="17" spans="1:41" x14ac:dyDescent="0.25">
      <c r="AG17" s="12" t="s">
        <v>6</v>
      </c>
    </row>
    <row r="18" spans="1:41" ht="15.75" thickBot="1" x14ac:dyDescent="0.3">
      <c r="A18" s="27">
        <f ca="1">MAX(OFFSET(A$2,0,0,ROW()-ROW(A$2)-1,1))+1</f>
        <v>3</v>
      </c>
      <c r="B18" t="str">
        <f ca="1">""&amp;INDEX(Sign[Message],A18)</f>
        <v>APRIL 1 - JULY 1</v>
      </c>
      <c r="AG18" s="13" t="s">
        <v>5</v>
      </c>
    </row>
    <row r="19" spans="1:41" x14ac:dyDescent="0.25">
      <c r="A19" t="s">
        <v>25</v>
      </c>
      <c r="B19" t="str">
        <f ca="1">INDEX(Sign[Alphabet],A18)</f>
        <v>Series_C</v>
      </c>
    </row>
    <row r="20" spans="1:41" x14ac:dyDescent="0.25">
      <c r="A20" t="str">
        <f>"Text length ("&amp;IF(Metric,"mm","in")&amp;"):"</f>
        <v>Text length (in):</v>
      </c>
      <c r="B20">
        <f ca="1">IFERROR(INDEX(Text[Ratio],MATCH(INDEX(Sign[Size],A18),Height,0))*MAX(B23:AE23)," &lt;&lt; ILLEGAL CHARACTER &gt;&gt;")</f>
        <v>44.369000000000007</v>
      </c>
    </row>
    <row r="21" spans="1:41" x14ac:dyDescent="0.25">
      <c r="B21" s="4" t="str">
        <f ca="1">IF(B$2&lt;=LEN($B18),MID($B18,B$2,1),"~")</f>
        <v>A</v>
      </c>
      <c r="C21" s="4" t="str">
        <f t="shared" ref="C21:AE21" ca="1" si="3">IF(C$2&lt;=LEN($B18),MID($B18,C$2,1),"~")</f>
        <v>P</v>
      </c>
      <c r="D21" s="4" t="str">
        <f t="shared" ca="1" si="3"/>
        <v>R</v>
      </c>
      <c r="E21" s="4" t="str">
        <f t="shared" ca="1" si="3"/>
        <v>I</v>
      </c>
      <c r="F21" s="4" t="str">
        <f t="shared" ca="1" si="3"/>
        <v>L</v>
      </c>
      <c r="G21" s="4" t="str">
        <f t="shared" ca="1" si="3"/>
        <v xml:space="preserve"> </v>
      </c>
      <c r="H21" s="4" t="str">
        <f t="shared" ca="1" si="3"/>
        <v>1</v>
      </c>
      <c r="I21" s="4" t="str">
        <f t="shared" ca="1" si="3"/>
        <v xml:space="preserve"> </v>
      </c>
      <c r="J21" s="4" t="str">
        <f t="shared" ca="1" si="3"/>
        <v>-</v>
      </c>
      <c r="K21" s="4" t="str">
        <f t="shared" ca="1" si="3"/>
        <v xml:space="preserve"> </v>
      </c>
      <c r="L21" s="4" t="str">
        <f t="shared" ca="1" si="3"/>
        <v>J</v>
      </c>
      <c r="M21" s="4" t="str">
        <f t="shared" ca="1" si="3"/>
        <v>U</v>
      </c>
      <c r="N21" s="4" t="str">
        <f t="shared" ca="1" si="3"/>
        <v>L</v>
      </c>
      <c r="O21" s="4" t="str">
        <f t="shared" ca="1" si="3"/>
        <v>Y</v>
      </c>
      <c r="P21" s="4" t="str">
        <f t="shared" ca="1" si="3"/>
        <v xml:space="preserve"> </v>
      </c>
      <c r="Q21" s="4" t="str">
        <f t="shared" ca="1" si="3"/>
        <v>1</v>
      </c>
      <c r="R21" s="4" t="str">
        <f t="shared" ca="1" si="3"/>
        <v>~</v>
      </c>
      <c r="S21" s="4" t="str">
        <f t="shared" ca="1" si="3"/>
        <v>~</v>
      </c>
      <c r="T21" s="4" t="str">
        <f t="shared" ca="1" si="3"/>
        <v>~</v>
      </c>
      <c r="U21" s="4" t="str">
        <f t="shared" ca="1" si="3"/>
        <v>~</v>
      </c>
      <c r="V21" s="4" t="str">
        <f t="shared" ca="1" si="3"/>
        <v>~</v>
      </c>
      <c r="W21" s="4" t="str">
        <f t="shared" ca="1" si="3"/>
        <v>~</v>
      </c>
      <c r="X21" s="4" t="str">
        <f t="shared" ca="1" si="3"/>
        <v>~</v>
      </c>
      <c r="Y21" s="4" t="str">
        <f t="shared" ca="1" si="3"/>
        <v>~</v>
      </c>
      <c r="Z21" s="4" t="str">
        <f t="shared" ca="1" si="3"/>
        <v>~</v>
      </c>
      <c r="AA21" s="4" t="str">
        <f t="shared" ca="1" si="3"/>
        <v>~</v>
      </c>
      <c r="AB21" s="4" t="str">
        <f t="shared" ca="1" si="3"/>
        <v>~</v>
      </c>
      <c r="AC21" s="4" t="str">
        <f t="shared" ca="1" si="3"/>
        <v>~</v>
      </c>
      <c r="AD21" s="4" t="str">
        <f t="shared" ca="1" si="3"/>
        <v>~</v>
      </c>
      <c r="AE21" s="4" t="str">
        <f t="shared" ca="1" si="3"/>
        <v>~</v>
      </c>
      <c r="AG21" s="23" t="s">
        <v>138</v>
      </c>
    </row>
    <row r="22" spans="1:41" x14ac:dyDescent="0.25">
      <c r="A22" t="s">
        <v>26</v>
      </c>
      <c r="B22">
        <f ca="1">INDEX(INDIRECT($B19&amp;"[1st]"),MATCH(CODE(B21),INDIRECT($B19&amp;"[Code]"),0))</f>
        <v>2.681</v>
      </c>
      <c r="C22">
        <f ca="1">INDEX(INDIRECT($B19&amp;IF(OFFSET(C21,0,1)="~","[Last]","[Mid]")),MATCH(CODE(C21),INDIRECT($B19&amp;"[Code]"),0))</f>
        <v>3.0409999999999999</v>
      </c>
      <c r="D22">
        <f ca="1">INDEX(INDIRECT($B19&amp;IF(OFFSET(D21,0,1)="~","[Last]","[Mid]")),MATCH(CODE(D21),INDIRECT($B19&amp;"[Code]"),0))</f>
        <v>2.9210000000000003</v>
      </c>
      <c r="E22">
        <f ca="1">INDEX(INDIRECT($B19&amp;IF(OFFSET(E21,0,1)="~","[Last]","[Mid]")),MATCH(CODE(E21),INDIRECT($B19&amp;"[Code]"),0))</f>
        <v>1.44</v>
      </c>
      <c r="F22">
        <f ca="1">INDEX(INDIRECT($B19&amp;IF(OFFSET(F21,0,1)="~","[Last]","[Mid]")),MATCH(CODE(F21),INDIRECT($B19&amp;"[Code]"),0))</f>
        <v>2.601</v>
      </c>
      <c r="G22">
        <f ca="1">INDEX(INDIRECT($B19&amp;IF(OFFSET(G21,0,1)="~","[Last]","[Mid]")),MATCH(CODE(G21),INDIRECT($B19&amp;"[Code]"),0))</f>
        <v>4</v>
      </c>
      <c r="H22">
        <f ca="1">INDEX(INDIRECT($B19&amp;IF(OFFSET(H21,0,1)="~","[Last]","[Mid]")),MATCH(CODE(H21),INDIRECT($B19&amp;"[Code]"),0))</f>
        <v>1.64</v>
      </c>
      <c r="I22">
        <f ca="1">INDEX(INDIRECT($B19&amp;IF(OFFSET(I21,0,1)="~","[Last]","[Mid]")),MATCH(CODE(I21),INDIRECT($B19&amp;"[Code]"),0))</f>
        <v>4</v>
      </c>
      <c r="J22">
        <f ca="1">INDEX(INDIRECT($B19&amp;IF(OFFSET(J21,0,1)="~","[Last]","[Mid]")),MATCH(CODE(J21),INDIRECT($B19&amp;"[Code]"),0))</f>
        <v>1.641</v>
      </c>
      <c r="K22">
        <f ca="1">INDEX(INDIRECT($B19&amp;IF(OFFSET(K21,0,1)="~","[Last]","[Mid]")),MATCH(CODE(K21),INDIRECT($B19&amp;"[Code]"),0))</f>
        <v>4</v>
      </c>
      <c r="L22">
        <f ca="1">INDEX(INDIRECT($B19&amp;IF(OFFSET(L21,0,1)="~","[Last]","[Mid]")),MATCH(CODE(L21),INDIRECT($B19&amp;"[Code]"),0))</f>
        <v>2.601</v>
      </c>
      <c r="M22">
        <f ca="1">INDEX(INDIRECT($B19&amp;IF(OFFSET(M21,0,1)="~","[Last]","[Mid]")),MATCH(CODE(M21),INDIRECT($B19&amp;"[Code]"),0))</f>
        <v>3.121</v>
      </c>
      <c r="N22">
        <f ca="1">INDEX(INDIRECT($B19&amp;IF(OFFSET(N21,0,1)="~","[Last]","[Mid]")),MATCH(CODE(N21),INDIRECT($B19&amp;"[Code]"),0))</f>
        <v>2.601</v>
      </c>
      <c r="O22">
        <f ca="1">INDEX(INDIRECT($B19&amp;IF(OFFSET(O21,0,1)="~","[Last]","[Mid]")),MATCH(CODE(O21),INDIRECT($B19&amp;"[Code]"),0))</f>
        <v>2.8010000000000002</v>
      </c>
      <c r="P22">
        <f ca="1">INDEX(INDIRECT($B19&amp;IF(OFFSET(P21,0,1)="~","[Last]","[Mid]")),MATCH(CODE(P21),INDIRECT($B19&amp;"[Code]"),0))</f>
        <v>4</v>
      </c>
      <c r="Q22">
        <f ca="1">INDEX(INDIRECT($B19&amp;IF(OFFSET(Q21,0,1)="~","[Last]","[Mid]")),MATCH(CODE(Q21),INDIRECT($B19&amp;"[Code]"),0))</f>
        <v>1.28</v>
      </c>
      <c r="R22">
        <f ca="1">INDEX(INDIRECT($B19&amp;IF(OFFSET(R21,0,1)="~","[Last]","[Mid]")),MATCH(CODE(R21),INDIRECT($B19&amp;"[Code]"),0))</f>
        <v>0</v>
      </c>
      <c r="S22">
        <f ca="1">INDEX(INDIRECT($B19&amp;IF(OFFSET(S21,0,1)="~","[Last]","[Mid]")),MATCH(CODE(S21),INDIRECT($B19&amp;"[Code]"),0))</f>
        <v>0</v>
      </c>
      <c r="T22">
        <f ca="1">INDEX(INDIRECT($B19&amp;IF(OFFSET(T21,0,1)="~","[Last]","[Mid]")),MATCH(CODE(T21),INDIRECT($B19&amp;"[Code]"),0))</f>
        <v>0</v>
      </c>
      <c r="U22">
        <f ca="1">INDEX(INDIRECT($B19&amp;IF(OFFSET(U21,0,1)="~","[Last]","[Mid]")),MATCH(CODE(U21),INDIRECT($B19&amp;"[Code]"),0))</f>
        <v>0</v>
      </c>
      <c r="V22">
        <f ca="1">INDEX(INDIRECT($B19&amp;IF(OFFSET(V21,0,1)="~","[Last]","[Mid]")),MATCH(CODE(V21),INDIRECT($B19&amp;"[Code]"),0))</f>
        <v>0</v>
      </c>
      <c r="W22">
        <f ca="1">INDEX(INDIRECT($B19&amp;IF(OFFSET(W21,0,1)="~","[Last]","[Mid]")),MATCH(CODE(W21),INDIRECT($B19&amp;"[Code]"),0))</f>
        <v>0</v>
      </c>
      <c r="X22">
        <f ca="1">INDEX(INDIRECT($B19&amp;IF(OFFSET(X21,0,1)="~","[Last]","[Mid]")),MATCH(CODE(X21),INDIRECT($B19&amp;"[Code]"),0))</f>
        <v>0</v>
      </c>
      <c r="Y22">
        <f ca="1">INDEX(INDIRECT($B19&amp;IF(OFFSET(Y21,0,1)="~","[Last]","[Mid]")),MATCH(CODE(Y21),INDIRECT($B19&amp;"[Code]"),0))</f>
        <v>0</v>
      </c>
      <c r="Z22">
        <f ca="1">INDEX(INDIRECT($B19&amp;IF(OFFSET(Z21,0,1)="~","[Last]","[Mid]")),MATCH(CODE(Z21),INDIRECT($B19&amp;"[Code]"),0))</f>
        <v>0</v>
      </c>
      <c r="AA22">
        <f ca="1">INDEX(INDIRECT($B19&amp;IF(OFFSET(AA21,0,1)="~","[Last]","[Mid]")),MATCH(CODE(AA21),INDIRECT($B19&amp;"[Code]"),0))</f>
        <v>0</v>
      </c>
      <c r="AB22">
        <f ca="1">INDEX(INDIRECT($B19&amp;IF(OFFSET(AB21,0,1)="~","[Last]","[Mid]")),MATCH(CODE(AB21),INDIRECT($B19&amp;"[Code]"),0))</f>
        <v>0</v>
      </c>
      <c r="AC22">
        <f ca="1">INDEX(INDIRECT($B19&amp;IF(OFFSET(AC21,0,1)="~","[Last]","[Mid]")),MATCH(CODE(AC21),INDIRECT($B19&amp;"[Code]"),0))</f>
        <v>0</v>
      </c>
      <c r="AD22">
        <f ca="1">INDEX(INDIRECT($B19&amp;IF(OFFSET(AD21,0,1)="~","[Last]","[Mid]")),MATCH(CODE(AD21),INDIRECT($B19&amp;"[Code]"),0))</f>
        <v>0</v>
      </c>
      <c r="AE22">
        <f ca="1">INDEX(INDIRECT($B19&amp;IF(OFFSET(AE21,0,1)="~","[Last]","[Mid]")),MATCH(CODE(AE21),INDIRECT($B19&amp;"[Code]"),0))</f>
        <v>0</v>
      </c>
      <c r="AG22" s="14" t="s">
        <v>117</v>
      </c>
      <c r="AH22" s="3" t="b">
        <f>Units="Metric"</f>
        <v>0</v>
      </c>
    </row>
    <row r="23" spans="1:41" x14ac:dyDescent="0.25">
      <c r="A23" t="s">
        <v>27</v>
      </c>
      <c r="B23">
        <f ca="1">SUM($B22:B22)</f>
        <v>2.681</v>
      </c>
      <c r="C23">
        <f ca="1">SUM($B22:C22)</f>
        <v>5.7219999999999995</v>
      </c>
      <c r="D23">
        <f ca="1">SUM($B22:D22)</f>
        <v>8.6430000000000007</v>
      </c>
      <c r="E23">
        <f ca="1">SUM($B22:E22)</f>
        <v>10.083</v>
      </c>
      <c r="F23">
        <f ca="1">SUM($B22:F22)</f>
        <v>12.684000000000001</v>
      </c>
      <c r="G23">
        <f ca="1">SUM($B22:G22)</f>
        <v>16.684000000000001</v>
      </c>
      <c r="H23">
        <f ca="1">SUM($B22:H22)</f>
        <v>18.324000000000002</v>
      </c>
      <c r="I23">
        <f ca="1">SUM($B22:I22)</f>
        <v>22.324000000000002</v>
      </c>
      <c r="J23">
        <f ca="1">SUM($B22:J22)</f>
        <v>23.965000000000003</v>
      </c>
      <c r="K23">
        <f ca="1">SUM($B22:K22)</f>
        <v>27.965000000000003</v>
      </c>
      <c r="L23">
        <f ca="1">SUM($B22:L22)</f>
        <v>30.566000000000003</v>
      </c>
      <c r="M23">
        <f ca="1">SUM($B22:M22)</f>
        <v>33.687000000000005</v>
      </c>
      <c r="N23">
        <f ca="1">SUM($B22:N22)</f>
        <v>36.288000000000004</v>
      </c>
      <c r="O23">
        <f ca="1">SUM($B22:O22)</f>
        <v>39.089000000000006</v>
      </c>
      <c r="P23">
        <f ca="1">SUM($B22:P22)</f>
        <v>43.089000000000006</v>
      </c>
      <c r="Q23">
        <f ca="1">SUM($B22:Q22)</f>
        <v>44.369000000000007</v>
      </c>
      <c r="R23">
        <f ca="1">SUM($B22:R22)</f>
        <v>44.369000000000007</v>
      </c>
      <c r="S23">
        <f ca="1">SUM($B22:S22)</f>
        <v>44.369000000000007</v>
      </c>
      <c r="T23">
        <f ca="1">SUM($B22:T22)</f>
        <v>44.369000000000007</v>
      </c>
      <c r="U23">
        <f ca="1">SUM($B22:U22)</f>
        <v>44.369000000000007</v>
      </c>
      <c r="V23">
        <f ca="1">SUM($B22:V22)</f>
        <v>44.369000000000007</v>
      </c>
      <c r="W23">
        <f ca="1">SUM($B22:W22)</f>
        <v>44.369000000000007</v>
      </c>
      <c r="X23">
        <f ca="1">SUM($B22:X22)</f>
        <v>44.369000000000007</v>
      </c>
      <c r="Y23">
        <f ca="1">SUM($B22:Y22)</f>
        <v>44.369000000000007</v>
      </c>
      <c r="Z23">
        <f ca="1">SUM($B22:Z22)</f>
        <v>44.369000000000007</v>
      </c>
      <c r="AA23">
        <f ca="1">SUM($B22:AA22)</f>
        <v>44.369000000000007</v>
      </c>
      <c r="AB23">
        <f ca="1">SUM($B22:AB22)</f>
        <v>44.369000000000007</v>
      </c>
      <c r="AC23">
        <f ca="1">SUM($B22:AC22)</f>
        <v>44.369000000000007</v>
      </c>
      <c r="AD23">
        <f ca="1">SUM($B22:AD22)</f>
        <v>44.369000000000007</v>
      </c>
      <c r="AE23">
        <f ca="1">SUM($B22:AE22)</f>
        <v>44.369000000000007</v>
      </c>
      <c r="AG23" s="14" t="s">
        <v>126</v>
      </c>
      <c r="AH23" s="3">
        <f>IF(Metric,25,1)</f>
        <v>1</v>
      </c>
    </row>
    <row r="24" spans="1:41" x14ac:dyDescent="0.25">
      <c r="AG24" s="14" t="s">
        <v>124</v>
      </c>
      <c r="AH24" s="3">
        <f>IF(UserIncr&gt;0,UserIncr*IF(AND(Metric,UserIncr&lt;25),25,IF(AND(NOT(Metric),UserIncr&gt;25),0.04,1)),6*Factor)</f>
        <v>6</v>
      </c>
    </row>
    <row r="25" spans="1:41" x14ac:dyDescent="0.25">
      <c r="A25" s="27">
        <f ca="1">MAX(OFFSET(A$2,0,0,ROW()-ROW(A$2)-1,1))+1</f>
        <v>4</v>
      </c>
      <c r="B25" t="str">
        <f ca="1">""&amp;INDEX(Sign[Message],A25)</f>
        <v>TO ALL TRAFFIC</v>
      </c>
      <c r="AG25" s="14" t="s">
        <v>125</v>
      </c>
      <c r="AH25" s="3">
        <f>IF(UserSpacing&gt;0,UserSpacing,0.75)</f>
        <v>0.75</v>
      </c>
    </row>
    <row r="26" spans="1:41" x14ac:dyDescent="0.25">
      <c r="A26" t="s">
        <v>25</v>
      </c>
      <c r="B26" t="str">
        <f ca="1">INDEX(Sign[Alphabet],A25)</f>
        <v>Series_C</v>
      </c>
      <c r="AG26" s="14" t="s">
        <v>136</v>
      </c>
      <c r="AH26" s="3">
        <f ca="1">MAX(A2:AF2)</f>
        <v>30</v>
      </c>
    </row>
    <row r="27" spans="1:41" x14ac:dyDescent="0.25">
      <c r="A27" t="str">
        <f>"Text length ("&amp;IF(Metric,"mm","in")&amp;"):"</f>
        <v>Text length (in):</v>
      </c>
      <c r="B27">
        <f ca="1">IFERROR(INDEX(Text[Ratio],MATCH(INDEX(Sign[Size],A25),Height,0))*MAX(B30:AE30)," &lt;&lt; ILLEGAL CHARACTER &gt;&gt;")</f>
        <v>57.736499999999992</v>
      </c>
      <c r="AG27" s="14" t="s">
        <v>137</v>
      </c>
      <c r="AH27" s="3">
        <f ca="1">MAX(A:A)</f>
        <v>6</v>
      </c>
    </row>
    <row r="28" spans="1:41" x14ac:dyDescent="0.25">
      <c r="B28" s="4" t="str">
        <f ca="1">IF(B$2&lt;=LEN($B25),MID($B25,B$2,1),"~")</f>
        <v>T</v>
      </c>
      <c r="C28" s="4" t="str">
        <f t="shared" ref="C28:AE28" ca="1" si="4">IF(C$2&lt;=LEN($B25),MID($B25,C$2,1),"~")</f>
        <v>O</v>
      </c>
      <c r="D28" s="4" t="str">
        <f t="shared" ca="1" si="4"/>
        <v xml:space="preserve"> </v>
      </c>
      <c r="E28" s="4" t="str">
        <f t="shared" ca="1" si="4"/>
        <v>A</v>
      </c>
      <c r="F28" s="4" t="str">
        <f t="shared" ca="1" si="4"/>
        <v>L</v>
      </c>
      <c r="G28" s="4" t="str">
        <f t="shared" ca="1" si="4"/>
        <v>L</v>
      </c>
      <c r="H28" s="4" t="str">
        <f t="shared" ca="1" si="4"/>
        <v xml:space="preserve"> </v>
      </c>
      <c r="I28" s="4" t="str">
        <f t="shared" ca="1" si="4"/>
        <v>T</v>
      </c>
      <c r="J28" s="4" t="str">
        <f t="shared" ca="1" si="4"/>
        <v>R</v>
      </c>
      <c r="K28" s="4" t="str">
        <f t="shared" ca="1" si="4"/>
        <v>A</v>
      </c>
      <c r="L28" s="4" t="str">
        <f t="shared" ca="1" si="4"/>
        <v>F</v>
      </c>
      <c r="M28" s="4" t="str">
        <f t="shared" ca="1" si="4"/>
        <v>F</v>
      </c>
      <c r="N28" s="4" t="str">
        <f t="shared" ca="1" si="4"/>
        <v>I</v>
      </c>
      <c r="O28" s="4" t="str">
        <f t="shared" ca="1" si="4"/>
        <v>C</v>
      </c>
      <c r="P28" s="4" t="str">
        <f t="shared" ca="1" si="4"/>
        <v>~</v>
      </c>
      <c r="Q28" s="4" t="str">
        <f t="shared" ca="1" si="4"/>
        <v>~</v>
      </c>
      <c r="R28" s="4" t="str">
        <f t="shared" ca="1" si="4"/>
        <v>~</v>
      </c>
      <c r="S28" s="4" t="str">
        <f t="shared" ca="1" si="4"/>
        <v>~</v>
      </c>
      <c r="T28" s="4" t="str">
        <f t="shared" ca="1" si="4"/>
        <v>~</v>
      </c>
      <c r="U28" s="4" t="str">
        <f t="shared" ca="1" si="4"/>
        <v>~</v>
      </c>
      <c r="V28" s="4" t="str">
        <f t="shared" ca="1" si="4"/>
        <v>~</v>
      </c>
      <c r="W28" s="4" t="str">
        <f t="shared" ca="1" si="4"/>
        <v>~</v>
      </c>
      <c r="X28" s="4" t="str">
        <f t="shared" ca="1" si="4"/>
        <v>~</v>
      </c>
      <c r="Y28" s="4" t="str">
        <f t="shared" ca="1" si="4"/>
        <v>~</v>
      </c>
      <c r="Z28" s="4" t="str">
        <f t="shared" ca="1" si="4"/>
        <v>~</v>
      </c>
      <c r="AA28" s="4" t="str">
        <f t="shared" ca="1" si="4"/>
        <v>~</v>
      </c>
      <c r="AB28" s="4" t="str">
        <f t="shared" ca="1" si="4"/>
        <v>~</v>
      </c>
      <c r="AC28" s="4" t="str">
        <f t="shared" ca="1" si="4"/>
        <v>~</v>
      </c>
      <c r="AD28" s="4" t="str">
        <f t="shared" ca="1" si="4"/>
        <v>~</v>
      </c>
      <c r="AE28" s="4" t="str">
        <f t="shared" ca="1" si="4"/>
        <v>~</v>
      </c>
    </row>
    <row r="29" spans="1:41" x14ac:dyDescent="0.25">
      <c r="A29" t="s">
        <v>26</v>
      </c>
      <c r="B29">
        <f ca="1">INDEX(INDIRECT($B26&amp;"[1st]"),MATCH(CODE(B28),INDIRECT($B26&amp;"[Code]"),0))</f>
        <v>2.161</v>
      </c>
      <c r="C29">
        <f ca="1">INDEX(INDIRECT($B26&amp;IF(OFFSET(C28,0,1)="~","[Last]","[Mid]")),MATCH(CODE(C28),INDIRECT($B26&amp;"[Code]"),0))</f>
        <v>3.081</v>
      </c>
      <c r="D29">
        <f ca="1">INDEX(INDIRECT($B26&amp;IF(OFFSET(D28,0,1)="~","[Last]","[Mid]")),MATCH(CODE(D28),INDIRECT($B26&amp;"[Code]"),0))</f>
        <v>4</v>
      </c>
      <c r="E29">
        <f ca="1">INDEX(INDIRECT($B26&amp;IF(OFFSET(E28,0,1)="~","[Last]","[Mid]")),MATCH(CODE(E28),INDIRECT($B26&amp;"[Code]"),0))</f>
        <v>2.8010000000000002</v>
      </c>
      <c r="F29">
        <f ca="1">INDEX(INDIRECT($B26&amp;IF(OFFSET(F28,0,1)="~","[Last]","[Mid]")),MATCH(CODE(F28),INDIRECT($B26&amp;"[Code]"),0))</f>
        <v>2.601</v>
      </c>
      <c r="G29">
        <f ca="1">INDEX(INDIRECT($B26&amp;IF(OFFSET(G28,0,1)="~","[Last]","[Mid]")),MATCH(CODE(G28),INDIRECT($B26&amp;"[Code]"),0))</f>
        <v>2.601</v>
      </c>
      <c r="H29">
        <f ca="1">INDEX(INDIRECT($B26&amp;IF(OFFSET(H28,0,1)="~","[Last]","[Mid]")),MATCH(CODE(H28),INDIRECT($B26&amp;"[Code]"),0))</f>
        <v>4</v>
      </c>
      <c r="I29">
        <f ca="1">INDEX(INDIRECT($B26&amp;IF(OFFSET(I28,0,1)="~","[Last]","[Mid]")),MATCH(CODE(I28),INDIRECT($B26&amp;"[Code]"),0))</f>
        <v>2.2810000000000001</v>
      </c>
      <c r="J29">
        <f ca="1">INDEX(INDIRECT($B26&amp;IF(OFFSET(J28,0,1)="~","[Last]","[Mid]")),MATCH(CODE(J28),INDIRECT($B26&amp;"[Code]"),0))</f>
        <v>2.9210000000000003</v>
      </c>
      <c r="K29">
        <f ca="1">INDEX(INDIRECT($B26&amp;IF(OFFSET(K28,0,1)="~","[Last]","[Mid]")),MATCH(CODE(K28),INDIRECT($B26&amp;"[Code]"),0))</f>
        <v>2.8010000000000002</v>
      </c>
      <c r="L29">
        <f ca="1">INDEX(INDIRECT($B26&amp;IF(OFFSET(L28,0,1)="~","[Last]","[Mid]")),MATCH(CODE(L28),INDIRECT($B26&amp;"[Code]"),0))</f>
        <v>2.601</v>
      </c>
      <c r="M29">
        <f ca="1">INDEX(INDIRECT($B26&amp;IF(OFFSET(M28,0,1)="~","[Last]","[Mid]")),MATCH(CODE(M28),INDIRECT($B26&amp;"[Code]"),0))</f>
        <v>2.601</v>
      </c>
      <c r="N29">
        <f ca="1">INDEX(INDIRECT($B26&amp;IF(OFFSET(N28,0,1)="~","[Last]","[Mid]")),MATCH(CODE(N28),INDIRECT($B26&amp;"[Code]"),0))</f>
        <v>1.44</v>
      </c>
      <c r="O29">
        <f ca="1">INDEX(INDIRECT($B26&amp;IF(OFFSET(O28,0,1)="~","[Last]","[Mid]")),MATCH(CODE(O28),INDIRECT($B26&amp;"[Code]"),0))</f>
        <v>2.601</v>
      </c>
      <c r="P29">
        <f ca="1">INDEX(INDIRECT($B26&amp;IF(OFFSET(P28,0,1)="~","[Last]","[Mid]")),MATCH(CODE(P28),INDIRECT($B26&amp;"[Code]"),0))</f>
        <v>0</v>
      </c>
      <c r="Q29">
        <f ca="1">INDEX(INDIRECT($B26&amp;IF(OFFSET(Q28,0,1)="~","[Last]","[Mid]")),MATCH(CODE(Q28),INDIRECT($B26&amp;"[Code]"),0))</f>
        <v>0</v>
      </c>
      <c r="R29">
        <f ca="1">INDEX(INDIRECT($B26&amp;IF(OFFSET(R28,0,1)="~","[Last]","[Mid]")),MATCH(CODE(R28),INDIRECT($B26&amp;"[Code]"),0))</f>
        <v>0</v>
      </c>
      <c r="S29">
        <f ca="1">INDEX(INDIRECT($B26&amp;IF(OFFSET(S28,0,1)="~","[Last]","[Mid]")),MATCH(CODE(S28),INDIRECT($B26&amp;"[Code]"),0))</f>
        <v>0</v>
      </c>
      <c r="T29">
        <f ca="1">INDEX(INDIRECT($B26&amp;IF(OFFSET(T28,0,1)="~","[Last]","[Mid]")),MATCH(CODE(T28),INDIRECT($B26&amp;"[Code]"),0))</f>
        <v>0</v>
      </c>
      <c r="U29">
        <f ca="1">INDEX(INDIRECT($B26&amp;IF(OFFSET(U28,0,1)="~","[Last]","[Mid]")),MATCH(CODE(U28),INDIRECT($B26&amp;"[Code]"),0))</f>
        <v>0</v>
      </c>
      <c r="V29">
        <f ca="1">INDEX(INDIRECT($B26&amp;IF(OFFSET(V28,0,1)="~","[Last]","[Mid]")),MATCH(CODE(V28),INDIRECT($B26&amp;"[Code]"),0))</f>
        <v>0</v>
      </c>
      <c r="W29">
        <f ca="1">INDEX(INDIRECT($B26&amp;IF(OFFSET(W28,0,1)="~","[Last]","[Mid]")),MATCH(CODE(W28),INDIRECT($B26&amp;"[Code]"),0))</f>
        <v>0</v>
      </c>
      <c r="X29">
        <f ca="1">INDEX(INDIRECT($B26&amp;IF(OFFSET(X28,0,1)="~","[Last]","[Mid]")),MATCH(CODE(X28),INDIRECT($B26&amp;"[Code]"),0))</f>
        <v>0</v>
      </c>
      <c r="Y29">
        <f ca="1">INDEX(INDIRECT($B26&amp;IF(OFFSET(Y28,0,1)="~","[Last]","[Mid]")),MATCH(CODE(Y28),INDIRECT($B26&amp;"[Code]"),0))</f>
        <v>0</v>
      </c>
      <c r="Z29">
        <f ca="1">INDEX(INDIRECT($B26&amp;IF(OFFSET(Z28,0,1)="~","[Last]","[Mid]")),MATCH(CODE(Z28),INDIRECT($B26&amp;"[Code]"),0))</f>
        <v>0</v>
      </c>
      <c r="AA29">
        <f ca="1">INDEX(INDIRECT($B26&amp;IF(OFFSET(AA28,0,1)="~","[Last]","[Mid]")),MATCH(CODE(AA28),INDIRECT($B26&amp;"[Code]"),0))</f>
        <v>0</v>
      </c>
      <c r="AB29">
        <f ca="1">INDEX(INDIRECT($B26&amp;IF(OFFSET(AB28,0,1)="~","[Last]","[Mid]")),MATCH(CODE(AB28),INDIRECT($B26&amp;"[Code]"),0))</f>
        <v>0</v>
      </c>
      <c r="AC29">
        <f ca="1">INDEX(INDIRECT($B26&amp;IF(OFFSET(AC28,0,1)="~","[Last]","[Mid]")),MATCH(CODE(AC28),INDIRECT($B26&amp;"[Code]"),0))</f>
        <v>0</v>
      </c>
      <c r="AD29">
        <f ca="1">INDEX(INDIRECT($B26&amp;IF(OFFSET(AD28,0,1)="~","[Last]","[Mid]")),MATCH(CODE(AD28),INDIRECT($B26&amp;"[Code]"),0))</f>
        <v>0</v>
      </c>
      <c r="AE29">
        <f ca="1">INDEX(INDIRECT($B26&amp;IF(OFFSET(AE28,0,1)="~","[Last]","[Mid]")),MATCH(CODE(AE28),INDIRECT($B26&amp;"[Code]"),0))</f>
        <v>0</v>
      </c>
      <c r="AG29" t="s">
        <v>127</v>
      </c>
    </row>
    <row r="30" spans="1:41" x14ac:dyDescent="0.25">
      <c r="A30" t="s">
        <v>27</v>
      </c>
      <c r="B30">
        <f ca="1">SUM($B29:B29)</f>
        <v>2.161</v>
      </c>
      <c r="C30">
        <f ca="1">SUM($B29:C29)</f>
        <v>5.242</v>
      </c>
      <c r="D30">
        <f ca="1">SUM($B29:D29)</f>
        <v>9.2420000000000009</v>
      </c>
      <c r="E30">
        <f ca="1">SUM($B29:E29)</f>
        <v>12.043000000000001</v>
      </c>
      <c r="F30">
        <f ca="1">SUM($B29:F29)</f>
        <v>14.644000000000002</v>
      </c>
      <c r="G30">
        <f ca="1">SUM($B29:G29)</f>
        <v>17.245000000000001</v>
      </c>
      <c r="H30">
        <f ca="1">SUM($B29:H29)</f>
        <v>21.245000000000001</v>
      </c>
      <c r="I30">
        <f ca="1">SUM($B29:I29)</f>
        <v>23.526</v>
      </c>
      <c r="J30">
        <f ca="1">SUM($B29:J29)</f>
        <v>26.446999999999999</v>
      </c>
      <c r="K30">
        <f ca="1">SUM($B29:K29)</f>
        <v>29.247999999999998</v>
      </c>
      <c r="L30">
        <f ca="1">SUM($B29:L29)</f>
        <v>31.848999999999997</v>
      </c>
      <c r="M30">
        <f ca="1">SUM($B29:M29)</f>
        <v>34.449999999999996</v>
      </c>
      <c r="N30">
        <f ca="1">SUM($B29:N29)</f>
        <v>35.889999999999993</v>
      </c>
      <c r="O30">
        <f ca="1">SUM($B29:O29)</f>
        <v>38.490999999999993</v>
      </c>
      <c r="P30">
        <f ca="1">SUM($B29:P29)</f>
        <v>38.490999999999993</v>
      </c>
      <c r="Q30">
        <f ca="1">SUM($B29:Q29)</f>
        <v>38.490999999999993</v>
      </c>
      <c r="R30">
        <f ca="1">SUM($B29:R29)</f>
        <v>38.490999999999993</v>
      </c>
      <c r="S30">
        <f ca="1">SUM($B29:S29)</f>
        <v>38.490999999999993</v>
      </c>
      <c r="T30">
        <f ca="1">SUM($B29:T29)</f>
        <v>38.490999999999993</v>
      </c>
      <c r="U30">
        <f ca="1">SUM($B29:U29)</f>
        <v>38.490999999999993</v>
      </c>
      <c r="V30">
        <f ca="1">SUM($B29:V29)</f>
        <v>38.490999999999993</v>
      </c>
      <c r="W30">
        <f ca="1">SUM($B29:W29)</f>
        <v>38.490999999999993</v>
      </c>
      <c r="X30">
        <f ca="1">SUM($B29:X29)</f>
        <v>38.490999999999993</v>
      </c>
      <c r="Y30">
        <f ca="1">SUM($B29:Y29)</f>
        <v>38.490999999999993</v>
      </c>
      <c r="Z30">
        <f ca="1">SUM($B29:Z29)</f>
        <v>38.490999999999993</v>
      </c>
      <c r="AA30">
        <f ca="1">SUM($B29:AA29)</f>
        <v>38.490999999999993</v>
      </c>
      <c r="AB30">
        <f ca="1">SUM($B29:AB29)</f>
        <v>38.490999999999993</v>
      </c>
      <c r="AC30">
        <f ca="1">SUM($B29:AC29)</f>
        <v>38.490999999999993</v>
      </c>
      <c r="AD30">
        <f ca="1">SUM($B29:AD29)</f>
        <v>38.490999999999993</v>
      </c>
      <c r="AE30">
        <f ca="1">SUM($B29:AE29)</f>
        <v>38.490999999999993</v>
      </c>
      <c r="AG30" t="s">
        <v>128</v>
      </c>
      <c r="AH30" t="s">
        <v>129</v>
      </c>
      <c r="AI30" t="s">
        <v>130</v>
      </c>
      <c r="AJ30" t="s">
        <v>131</v>
      </c>
      <c r="AK30" t="s">
        <v>132</v>
      </c>
      <c r="AL30" t="s">
        <v>133</v>
      </c>
      <c r="AM30" t="s">
        <v>134</v>
      </c>
      <c r="AN30" t="s">
        <v>135</v>
      </c>
      <c r="AO30" t="s">
        <v>7</v>
      </c>
    </row>
    <row r="31" spans="1:41" x14ac:dyDescent="0.25">
      <c r="AG31" s="3">
        <f t="shared" ref="AG31:AG36" ca="1" si="5">INDIRECT(ADDRESS(MATCH(ROW()-ROW(AG$30),$A:$A,0)+2,2))</f>
        <v>48.435000000000002</v>
      </c>
      <c r="AH31" s="3">
        <f>INDEX(Sign[Size],ROW()-ROW(AH$30))</f>
        <v>6</v>
      </c>
      <c r="AI31" s="3">
        <f>IF(Street,0.5,1)*Sizes[[#This Row],[Text Height]]+Sizes[[#This Row],[Text Height]]+IF(Lines=1,IF(Street,0.5,1)*Sizes[[#This Row],[Text Height]],0)</f>
        <v>12</v>
      </c>
      <c r="AJ31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0</v>
      </c>
      <c r="AK31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0</v>
      </c>
      <c r="AL31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0</v>
      </c>
      <c r="AM31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0</v>
      </c>
      <c r="AN31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0</v>
      </c>
      <c r="AO31" s="3">
        <f ca="1">ROUNDUP(SUM(Sizes[[#This Row],[Line1]:[Line6]])/Incr,0)*Incr</f>
        <v>12</v>
      </c>
    </row>
    <row r="32" spans="1:41" x14ac:dyDescent="0.25">
      <c r="A32" s="27">
        <f ca="1">MAX(OFFSET(A$2,0,0,ROW()-ROW(A$2)-1,1))+1</f>
        <v>5</v>
      </c>
      <c r="B32" t="str">
        <f ca="1">""&amp;INDEX(Sign[Message],A32)</f>
        <v>insert text</v>
      </c>
      <c r="AG32" s="3">
        <f t="shared" ca="1" si="5"/>
        <v>60.334999999999987</v>
      </c>
      <c r="AH32" s="3">
        <f>INDEX(Sign[Size],ROW()-ROW(AH$30))</f>
        <v>4</v>
      </c>
      <c r="AI32" s="3">
        <f>IF(Street,0.5,1)*Sizes[[#This Row],[Text Height]]+Sizes[[#This Row],[Text Height]]+IF(Lines=1,IF(Street,0.5,1)*Sizes[[#This Row],[Text Height]],0)</f>
        <v>8</v>
      </c>
      <c r="AJ32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7.75</v>
      </c>
      <c r="AK32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0</v>
      </c>
      <c r="AL32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0</v>
      </c>
      <c r="AM32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0</v>
      </c>
      <c r="AN32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0</v>
      </c>
      <c r="AO32" s="3">
        <f ca="1">ROUNDUP(SUM(Sizes[[#This Row],[Line1]:[Line6]])/Incr,0)*Incr</f>
        <v>18</v>
      </c>
    </row>
    <row r="33" spans="1:41" x14ac:dyDescent="0.25">
      <c r="A33" t="s">
        <v>25</v>
      </c>
      <c r="B33" t="str">
        <f ca="1">INDEX(Sign[Alphabet],A32)</f>
        <v>Series_C</v>
      </c>
      <c r="AG33" s="3">
        <f t="shared" ca="1" si="5"/>
        <v>44.369000000000007</v>
      </c>
      <c r="AH33" s="3">
        <f>INDEX(Sign[Size],ROW()-ROW(AH$30))</f>
        <v>4</v>
      </c>
      <c r="AI33" s="3">
        <f>IF(Street,0.5,1)*Sizes[[#This Row],[Text Height]]+Sizes[[#This Row],[Text Height]]+IF(Lines=1,IF(Street,0.5,1)*Sizes[[#This Row],[Text Height]],0)</f>
        <v>8</v>
      </c>
      <c r="AJ33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7</v>
      </c>
      <c r="AK33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7</v>
      </c>
      <c r="AL33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0</v>
      </c>
      <c r="AM33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0</v>
      </c>
      <c r="AN33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0</v>
      </c>
      <c r="AO33" s="3">
        <f ca="1">ROUNDUP(SUM(Sizes[[#This Row],[Line1]:[Line6]])/Incr,0)*Incr</f>
        <v>24</v>
      </c>
    </row>
    <row r="34" spans="1:41" x14ac:dyDescent="0.25">
      <c r="A34" t="str">
        <f>"Text length ("&amp;IF(Metric,"mm","in")&amp;"):"</f>
        <v>Text length (in):</v>
      </c>
      <c r="B34">
        <f ca="1">IFERROR(INDEX(Text[Ratio],MATCH(INDEX(Sign[Size],A32),Height,0))*MAX(B37:AE37)," &lt;&lt; ILLEGAL CHARACTER &gt;&gt;")</f>
        <v>35.0535</v>
      </c>
      <c r="AG34" s="3">
        <f t="shared" ca="1" si="5"/>
        <v>57.736499999999992</v>
      </c>
      <c r="AH34" s="3">
        <f>INDEX(Sign[Size],ROW()-ROW(AH$30))</f>
        <v>6</v>
      </c>
      <c r="AI34" s="3">
        <f>IF(Street,0.5,1)*Sizes[[#This Row],[Text Height]]+Sizes[[#This Row],[Text Height]]+IF(Lines=1,IF(Street,0.5,1)*Sizes[[#This Row],[Text Height]],0)</f>
        <v>12</v>
      </c>
      <c r="AJ34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9.75</v>
      </c>
      <c r="AK34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9.75</v>
      </c>
      <c r="AL34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15.75</v>
      </c>
      <c r="AM34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0</v>
      </c>
      <c r="AN34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0</v>
      </c>
      <c r="AO34" s="3">
        <f ca="1">ROUNDUP(SUM(Sizes[[#This Row],[Line1]:[Line6]])/Incr,0)*Incr</f>
        <v>48</v>
      </c>
    </row>
    <row r="35" spans="1:41" x14ac:dyDescent="0.25">
      <c r="B35" s="4" t="str">
        <f ca="1">IF(B$2&lt;=LEN($B32),MID($B32,B$2,1),"~")</f>
        <v>i</v>
      </c>
      <c r="C35" s="4" t="str">
        <f t="shared" ref="C35:AE35" ca="1" si="6">IF(C$2&lt;=LEN($B32),MID($B32,C$2,1),"~")</f>
        <v>n</v>
      </c>
      <c r="D35" s="4" t="str">
        <f t="shared" ca="1" si="6"/>
        <v>s</v>
      </c>
      <c r="E35" s="4" t="str">
        <f t="shared" ca="1" si="6"/>
        <v>e</v>
      </c>
      <c r="F35" s="4" t="str">
        <f t="shared" ca="1" si="6"/>
        <v>r</v>
      </c>
      <c r="G35" s="4" t="str">
        <f t="shared" ca="1" si="6"/>
        <v>t</v>
      </c>
      <c r="H35" s="4" t="str">
        <f t="shared" ca="1" si="6"/>
        <v xml:space="preserve"> </v>
      </c>
      <c r="I35" s="4" t="str">
        <f t="shared" ca="1" si="6"/>
        <v>t</v>
      </c>
      <c r="J35" s="4" t="str">
        <f t="shared" ca="1" si="6"/>
        <v>e</v>
      </c>
      <c r="K35" s="4" t="str">
        <f t="shared" ca="1" si="6"/>
        <v>x</v>
      </c>
      <c r="L35" s="4" t="str">
        <f t="shared" ca="1" si="6"/>
        <v>t</v>
      </c>
      <c r="M35" s="4" t="str">
        <f t="shared" ca="1" si="6"/>
        <v>~</v>
      </c>
      <c r="N35" s="4" t="str">
        <f t="shared" ca="1" si="6"/>
        <v>~</v>
      </c>
      <c r="O35" s="4" t="str">
        <f t="shared" ca="1" si="6"/>
        <v>~</v>
      </c>
      <c r="P35" s="4" t="str">
        <f t="shared" ca="1" si="6"/>
        <v>~</v>
      </c>
      <c r="Q35" s="4" t="str">
        <f t="shared" ca="1" si="6"/>
        <v>~</v>
      </c>
      <c r="R35" s="4" t="str">
        <f t="shared" ca="1" si="6"/>
        <v>~</v>
      </c>
      <c r="S35" s="4" t="str">
        <f t="shared" ca="1" si="6"/>
        <v>~</v>
      </c>
      <c r="T35" s="4" t="str">
        <f t="shared" ca="1" si="6"/>
        <v>~</v>
      </c>
      <c r="U35" s="4" t="str">
        <f t="shared" ca="1" si="6"/>
        <v>~</v>
      </c>
      <c r="V35" s="4" t="str">
        <f t="shared" ca="1" si="6"/>
        <v>~</v>
      </c>
      <c r="W35" s="4" t="str">
        <f t="shared" ca="1" si="6"/>
        <v>~</v>
      </c>
      <c r="X35" s="4" t="str">
        <f t="shared" ca="1" si="6"/>
        <v>~</v>
      </c>
      <c r="Y35" s="4" t="str">
        <f t="shared" ca="1" si="6"/>
        <v>~</v>
      </c>
      <c r="Z35" s="4" t="str">
        <f t="shared" ca="1" si="6"/>
        <v>~</v>
      </c>
      <c r="AA35" s="4" t="str">
        <f t="shared" ca="1" si="6"/>
        <v>~</v>
      </c>
      <c r="AB35" s="4" t="str">
        <f t="shared" ca="1" si="6"/>
        <v>~</v>
      </c>
      <c r="AC35" s="4" t="str">
        <f t="shared" ca="1" si="6"/>
        <v>~</v>
      </c>
      <c r="AD35" s="4" t="str">
        <f t="shared" ca="1" si="6"/>
        <v>~</v>
      </c>
      <c r="AE35" s="4" t="str">
        <f t="shared" ca="1" si="6"/>
        <v>~</v>
      </c>
      <c r="AG35" s="3">
        <f t="shared" ca="1" si="5"/>
        <v>35.0535</v>
      </c>
      <c r="AH35" s="3">
        <f>INDEX(Sign[Size],ROW()-ROW(AH$30))</f>
        <v>6</v>
      </c>
      <c r="AI35" s="3">
        <f>IF(Street,0.5,1)*Sizes[[#This Row],[Text Height]]+Sizes[[#This Row],[Text Height]]+IF(Lines=1,IF(Street,0.5,1)*Sizes[[#This Row],[Text Height]],0)</f>
        <v>12</v>
      </c>
      <c r="AJ35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10.5</v>
      </c>
      <c r="AK35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10.5</v>
      </c>
      <c r="AL35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16.5</v>
      </c>
      <c r="AM35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10.5</v>
      </c>
      <c r="AN35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0</v>
      </c>
      <c r="AO35" s="3">
        <f ca="1">ROUNDUP(SUM(Sizes[[#This Row],[Line1]:[Line6]])/Incr,0)*Incr</f>
        <v>60</v>
      </c>
    </row>
    <row r="36" spans="1:41" x14ac:dyDescent="0.25">
      <c r="A36" t="s">
        <v>26</v>
      </c>
      <c r="B36">
        <f ca="1">INDEX(INDIRECT($B33&amp;"[1st]"),MATCH(CODE(B35),INDIRECT($B33&amp;"[Code]"),0))</f>
        <v>0.92</v>
      </c>
      <c r="C36">
        <f ca="1">INDEX(INDIRECT($B33&amp;IF(OFFSET(C35,0,1)="~","[Last]","[Mid]")),MATCH(CODE(C35),INDIRECT($B33&amp;"[Code]"),0))</f>
        <v>2.7209999999999996</v>
      </c>
      <c r="D36">
        <f ca="1">INDEX(INDIRECT($B33&amp;IF(OFFSET(D35,0,1)="~","[Last]","[Mid]")),MATCH(CODE(D35),INDIRECT($B33&amp;"[Code]"),0))</f>
        <v>1.9609999999999999</v>
      </c>
      <c r="E36">
        <f ca="1">INDEX(INDIRECT($B33&amp;IF(OFFSET(E35,0,1)="~","[Last]","[Mid]")),MATCH(CODE(E35),INDIRECT($B33&amp;"[Code]"),0))</f>
        <v>2.4409999999999998</v>
      </c>
      <c r="F36">
        <f ca="1">INDEX(INDIRECT($B33&amp;IF(OFFSET(F35,0,1)="~","[Last]","[Mid]")),MATCH(CODE(F35),INDIRECT($B33&amp;"[Code]"),0))</f>
        <v>1.7610000000000001</v>
      </c>
      <c r="G36">
        <f ca="1">INDEX(INDIRECT($B33&amp;IF(OFFSET(G35,0,1)="~","[Last]","[Mid]")),MATCH(CODE(G35),INDIRECT($B33&amp;"[Code]"),0))</f>
        <v>1.5210000000000001</v>
      </c>
      <c r="H36">
        <f ca="1">INDEX(INDIRECT($B33&amp;IF(OFFSET(H35,0,1)="~","[Last]","[Mid]")),MATCH(CODE(H35),INDIRECT($B33&amp;"[Code]"),0))</f>
        <v>4</v>
      </c>
      <c r="I36">
        <f ca="1">INDEX(INDIRECT($B33&amp;IF(OFFSET(I35,0,1)="~","[Last]","[Mid]")),MATCH(CODE(I35),INDIRECT($B33&amp;"[Code]"),0))</f>
        <v>1.5210000000000001</v>
      </c>
      <c r="J36">
        <f ca="1">INDEX(INDIRECT($B33&amp;IF(OFFSET(J35,0,1)="~","[Last]","[Mid]")),MATCH(CODE(J35),INDIRECT($B33&amp;"[Code]"),0))</f>
        <v>2.4409999999999998</v>
      </c>
      <c r="K36">
        <f ca="1">INDEX(INDIRECT($B33&amp;IF(OFFSET(K35,0,1)="~","[Last]","[Mid]")),MATCH(CODE(K35),INDIRECT($B33&amp;"[Code]"),0))</f>
        <v>2.601</v>
      </c>
      <c r="L36">
        <f ca="1">INDEX(INDIRECT($B33&amp;IF(OFFSET(L35,0,1)="~","[Last]","[Mid]")),MATCH(CODE(L35),INDIRECT($B33&amp;"[Code]"),0))</f>
        <v>1.4810000000000001</v>
      </c>
      <c r="M36">
        <f ca="1">INDEX(INDIRECT($B33&amp;IF(OFFSET(M35,0,1)="~","[Last]","[Mid]")),MATCH(CODE(M35),INDIRECT($B33&amp;"[Code]"),0))</f>
        <v>0</v>
      </c>
      <c r="N36">
        <f ca="1">INDEX(INDIRECT($B33&amp;IF(OFFSET(N35,0,1)="~","[Last]","[Mid]")),MATCH(CODE(N35),INDIRECT($B33&amp;"[Code]"),0))</f>
        <v>0</v>
      </c>
      <c r="O36">
        <f ca="1">INDEX(INDIRECT($B33&amp;IF(OFFSET(O35,0,1)="~","[Last]","[Mid]")),MATCH(CODE(O35),INDIRECT($B33&amp;"[Code]"),0))</f>
        <v>0</v>
      </c>
      <c r="P36">
        <f ca="1">INDEX(INDIRECT($B33&amp;IF(OFFSET(P35,0,1)="~","[Last]","[Mid]")),MATCH(CODE(P35),INDIRECT($B33&amp;"[Code]"),0))</f>
        <v>0</v>
      </c>
      <c r="Q36">
        <f ca="1">INDEX(INDIRECT($B33&amp;IF(OFFSET(Q35,0,1)="~","[Last]","[Mid]")),MATCH(CODE(Q35),INDIRECT($B33&amp;"[Code]"),0))</f>
        <v>0</v>
      </c>
      <c r="R36">
        <f ca="1">INDEX(INDIRECT($B33&amp;IF(OFFSET(R35,0,1)="~","[Last]","[Mid]")),MATCH(CODE(R35),INDIRECT($B33&amp;"[Code]"),0))</f>
        <v>0</v>
      </c>
      <c r="S36">
        <f ca="1">INDEX(INDIRECT($B33&amp;IF(OFFSET(S35,0,1)="~","[Last]","[Mid]")),MATCH(CODE(S35),INDIRECT($B33&amp;"[Code]"),0))</f>
        <v>0</v>
      </c>
      <c r="T36">
        <f ca="1">INDEX(INDIRECT($B33&amp;IF(OFFSET(T35,0,1)="~","[Last]","[Mid]")),MATCH(CODE(T35),INDIRECT($B33&amp;"[Code]"),0))</f>
        <v>0</v>
      </c>
      <c r="U36">
        <f ca="1">INDEX(INDIRECT($B33&amp;IF(OFFSET(U35,0,1)="~","[Last]","[Mid]")),MATCH(CODE(U35),INDIRECT($B33&amp;"[Code]"),0))</f>
        <v>0</v>
      </c>
      <c r="V36">
        <f ca="1">INDEX(INDIRECT($B33&amp;IF(OFFSET(V35,0,1)="~","[Last]","[Mid]")),MATCH(CODE(V35),INDIRECT($B33&amp;"[Code]"),0))</f>
        <v>0</v>
      </c>
      <c r="W36">
        <f ca="1">INDEX(INDIRECT($B33&amp;IF(OFFSET(W35,0,1)="~","[Last]","[Mid]")),MATCH(CODE(W35),INDIRECT($B33&amp;"[Code]"),0))</f>
        <v>0</v>
      </c>
      <c r="X36">
        <f ca="1">INDEX(INDIRECT($B33&amp;IF(OFFSET(X35,0,1)="~","[Last]","[Mid]")),MATCH(CODE(X35),INDIRECT($B33&amp;"[Code]"),0))</f>
        <v>0</v>
      </c>
      <c r="Y36">
        <f ca="1">INDEX(INDIRECT($B33&amp;IF(OFFSET(Y35,0,1)="~","[Last]","[Mid]")),MATCH(CODE(Y35),INDIRECT($B33&amp;"[Code]"),0))</f>
        <v>0</v>
      </c>
      <c r="Z36">
        <f ca="1">INDEX(INDIRECT($B33&amp;IF(OFFSET(Z35,0,1)="~","[Last]","[Mid]")),MATCH(CODE(Z35),INDIRECT($B33&amp;"[Code]"),0))</f>
        <v>0</v>
      </c>
      <c r="AA36">
        <f ca="1">INDEX(INDIRECT($B33&amp;IF(OFFSET(AA35,0,1)="~","[Last]","[Mid]")),MATCH(CODE(AA35),INDIRECT($B33&amp;"[Code]"),0))</f>
        <v>0</v>
      </c>
      <c r="AB36">
        <f ca="1">INDEX(INDIRECT($B33&amp;IF(OFFSET(AB35,0,1)="~","[Last]","[Mid]")),MATCH(CODE(AB35),INDIRECT($B33&amp;"[Code]"),0))</f>
        <v>0</v>
      </c>
      <c r="AC36">
        <f ca="1">INDEX(INDIRECT($B33&amp;IF(OFFSET(AC35,0,1)="~","[Last]","[Mid]")),MATCH(CODE(AC35),INDIRECT($B33&amp;"[Code]"),0))</f>
        <v>0</v>
      </c>
      <c r="AD36">
        <f ca="1">INDEX(INDIRECT($B33&amp;IF(OFFSET(AD35,0,1)="~","[Last]","[Mid]")),MATCH(CODE(AD35),INDIRECT($B33&amp;"[Code]"),0))</f>
        <v>0</v>
      </c>
      <c r="AE36">
        <f ca="1">INDEX(INDIRECT($B33&amp;IF(OFFSET(AE35,0,1)="~","[Last]","[Mid]")),MATCH(CODE(AE35),INDIRECT($B33&amp;"[Code]"),0))</f>
        <v>0</v>
      </c>
      <c r="AG36" s="3">
        <f t="shared" ca="1" si="5"/>
        <v>35.0535</v>
      </c>
      <c r="AH36" s="3">
        <f>INDEX(Sign[Size],ROW()-ROW(AH$30))</f>
        <v>6</v>
      </c>
      <c r="AI36" s="3">
        <f>IF(Street,0.5,1)*Sizes[[#This Row],[Text Height]]+Sizes[[#This Row],[Text Height]]+IF(Lines=1,IF(Street,0.5,1)*Sizes[[#This Row],[Text Height]],0)</f>
        <v>12</v>
      </c>
      <c r="AJ36" s="3">
        <f ca="1">IF(ROW()-ROW(AJ$30)&lt;COUNTIF($AG$30:AJ$30,"Line*"),0,Spacing*AVERAGE(OFFSET(Sizes[[#This Row],[Text Height]],-1,0,2,1))+Sizes[[#This Row],[Text Height]]+IF(Lines=COUNTIF($AG$30:AJ$30,"Line*"),IF(Street,0.5,1)*Sizes[[#This Row],[Text Height]],0))</f>
        <v>10.5</v>
      </c>
      <c r="AK36" s="3">
        <f ca="1">IF(ROW()-ROW(AK$30)&lt;COUNTIF($AG$30:AK$30,"Line*"),0,Spacing*AVERAGE(OFFSET(Sizes[[#This Row],[Text Height]],-1,0,2,1))+Sizes[[#This Row],[Text Height]]+IF(Lines=COUNTIF($AG$30:AK$30,"Line*"),IF(Street,0.5,1)*Sizes[[#This Row],[Text Height]],0))</f>
        <v>10.5</v>
      </c>
      <c r="AL36" s="3">
        <f ca="1">IF(ROW()-ROW(AL$30)&lt;COUNTIF($AG$30:AL$30,"Line*"),0,Spacing*AVERAGE(OFFSET(Sizes[[#This Row],[Text Height]],-1,0,2,1))+Sizes[[#This Row],[Text Height]]+IF(Lines=COUNTIF($AG$30:AL$30,"Line*"),IF(Street,0.5,1)*Sizes[[#This Row],[Text Height]],0))</f>
        <v>16.5</v>
      </c>
      <c r="AM36" s="3">
        <f ca="1">IF(ROW()-ROW(AM$30)&lt;COUNTIF($AG$30:AM$30,"Line*"),0,Spacing*AVERAGE(OFFSET(Sizes[[#This Row],[Text Height]],-1,0,2,1))+Sizes[[#This Row],[Text Height]]+IF(Lines=COUNTIF($AG$30:AM$30,"Line*"),IF(Street,0.5,1)*Sizes[[#This Row],[Text Height]],0))</f>
        <v>10.5</v>
      </c>
      <c r="AN36" s="3">
        <f ca="1">IF(ROW()-ROW(AN$30)&lt;COUNTIF($AG$30:AN$30,"Line*"),0,Spacing*AVERAGE(OFFSET(Sizes[[#This Row],[Text Height]],-1,0,2,1))+Sizes[[#This Row],[Text Height]]+IF(Lines=COUNTIF($AG$30:AN$30,"Line*"),IF(Street,0.5,1)*Sizes[[#This Row],[Text Height]],0))</f>
        <v>10.5</v>
      </c>
      <c r="AO36" s="3">
        <f ca="1">ROUNDUP(SUM(Sizes[[#This Row],[Line1]:[Line6]])/Incr,0)*Incr</f>
        <v>72</v>
      </c>
    </row>
    <row r="37" spans="1:41" x14ac:dyDescent="0.25">
      <c r="A37" t="s">
        <v>27</v>
      </c>
      <c r="B37">
        <f ca="1">SUM($B36:B36)</f>
        <v>0.92</v>
      </c>
      <c r="C37">
        <f ca="1">SUM($B36:C36)</f>
        <v>3.6409999999999996</v>
      </c>
      <c r="D37">
        <f ca="1">SUM($B36:D36)</f>
        <v>5.6019999999999994</v>
      </c>
      <c r="E37">
        <f ca="1">SUM($B36:E36)</f>
        <v>8.0429999999999993</v>
      </c>
      <c r="F37">
        <f ca="1">SUM($B36:F36)</f>
        <v>9.8039999999999985</v>
      </c>
      <c r="G37">
        <f ca="1">SUM($B36:G36)</f>
        <v>11.324999999999999</v>
      </c>
      <c r="H37">
        <f ca="1">SUM($B36:H36)</f>
        <v>15.324999999999999</v>
      </c>
      <c r="I37">
        <f ca="1">SUM($B36:I36)</f>
        <v>16.846</v>
      </c>
      <c r="J37">
        <f ca="1">SUM($B36:J36)</f>
        <v>19.286999999999999</v>
      </c>
      <c r="K37">
        <f ca="1">SUM($B36:K36)</f>
        <v>21.887999999999998</v>
      </c>
      <c r="L37">
        <f ca="1">SUM($B36:L36)</f>
        <v>23.369</v>
      </c>
      <c r="M37">
        <f ca="1">SUM($B36:M36)</f>
        <v>23.369</v>
      </c>
      <c r="N37">
        <f ca="1">SUM($B36:N36)</f>
        <v>23.369</v>
      </c>
      <c r="O37">
        <f ca="1">SUM($B36:O36)</f>
        <v>23.369</v>
      </c>
      <c r="P37">
        <f ca="1">SUM($B36:P36)</f>
        <v>23.369</v>
      </c>
      <c r="Q37">
        <f ca="1">SUM($B36:Q36)</f>
        <v>23.369</v>
      </c>
      <c r="R37">
        <f ca="1">SUM($B36:R36)</f>
        <v>23.369</v>
      </c>
      <c r="S37">
        <f ca="1">SUM($B36:S36)</f>
        <v>23.369</v>
      </c>
      <c r="T37">
        <f ca="1">SUM($B36:T36)</f>
        <v>23.369</v>
      </c>
      <c r="U37">
        <f ca="1">SUM($B36:U36)</f>
        <v>23.369</v>
      </c>
      <c r="V37">
        <f ca="1">SUM($B36:V36)</f>
        <v>23.369</v>
      </c>
      <c r="W37">
        <f ca="1">SUM($B36:W36)</f>
        <v>23.369</v>
      </c>
      <c r="X37">
        <f ca="1">SUM($B36:X36)</f>
        <v>23.369</v>
      </c>
      <c r="Y37">
        <f ca="1">SUM($B36:Y36)</f>
        <v>23.369</v>
      </c>
      <c r="Z37">
        <f ca="1">SUM($B36:Z36)</f>
        <v>23.369</v>
      </c>
      <c r="AA37">
        <f ca="1">SUM($B36:AA36)</f>
        <v>23.369</v>
      </c>
      <c r="AB37">
        <f ca="1">SUM($B36:AB36)</f>
        <v>23.369</v>
      </c>
      <c r="AC37">
        <f ca="1">SUM($B36:AC36)</f>
        <v>23.369</v>
      </c>
      <c r="AD37">
        <f ca="1">SUM($B36:AD36)</f>
        <v>23.369</v>
      </c>
      <c r="AE37">
        <f ca="1">SUM($B36:AE36)</f>
        <v>23.369</v>
      </c>
    </row>
    <row r="39" spans="1:41" x14ac:dyDescent="0.25">
      <c r="A39" s="27">
        <f ca="1">MAX(OFFSET(A$2,0,0,ROW()-ROW(A$2)-1,1))+1</f>
        <v>6</v>
      </c>
      <c r="B39" t="str">
        <f ca="1">""&amp;INDEX(Sign[Message],A39)</f>
        <v>insert text</v>
      </c>
    </row>
    <row r="40" spans="1:41" x14ac:dyDescent="0.25">
      <c r="A40" t="s">
        <v>25</v>
      </c>
      <c r="B40" t="str">
        <f ca="1">INDEX(Sign[Alphabet],A39)</f>
        <v>Series_C</v>
      </c>
    </row>
    <row r="41" spans="1:41" x14ac:dyDescent="0.25">
      <c r="A41" t="str">
        <f>"Text length ("&amp;IF(Metric,"mm","in")&amp;"):"</f>
        <v>Text length (in):</v>
      </c>
      <c r="B41">
        <f ca="1">IFERROR(INDEX(Text[Ratio],MATCH(INDEX(Sign[Size],A39),Height,0))*MAX(B44:AE44)," &lt;&lt; ILLEGAL CHARACTER &gt;&gt;")</f>
        <v>35.0535</v>
      </c>
    </row>
    <row r="42" spans="1:41" x14ac:dyDescent="0.25">
      <c r="B42" s="4" t="str">
        <f ca="1">IF(B$2&lt;=LEN($B39),MID($B39,B$2,1),"~")</f>
        <v>i</v>
      </c>
      <c r="C42" s="4" t="str">
        <f t="shared" ref="C42:AE42" ca="1" si="7">IF(C$2&lt;=LEN($B39),MID($B39,C$2,1),"~")</f>
        <v>n</v>
      </c>
      <c r="D42" s="4" t="str">
        <f t="shared" ca="1" si="7"/>
        <v>s</v>
      </c>
      <c r="E42" s="4" t="str">
        <f t="shared" ca="1" si="7"/>
        <v>e</v>
      </c>
      <c r="F42" s="4" t="str">
        <f t="shared" ca="1" si="7"/>
        <v>r</v>
      </c>
      <c r="G42" s="4" t="str">
        <f t="shared" ca="1" si="7"/>
        <v>t</v>
      </c>
      <c r="H42" s="4" t="str">
        <f t="shared" ca="1" si="7"/>
        <v xml:space="preserve"> </v>
      </c>
      <c r="I42" s="4" t="str">
        <f t="shared" ca="1" si="7"/>
        <v>t</v>
      </c>
      <c r="J42" s="4" t="str">
        <f t="shared" ca="1" si="7"/>
        <v>e</v>
      </c>
      <c r="K42" s="4" t="str">
        <f t="shared" ca="1" si="7"/>
        <v>x</v>
      </c>
      <c r="L42" s="4" t="str">
        <f t="shared" ca="1" si="7"/>
        <v>t</v>
      </c>
      <c r="M42" s="4" t="str">
        <f t="shared" ca="1" si="7"/>
        <v>~</v>
      </c>
      <c r="N42" s="4" t="str">
        <f t="shared" ca="1" si="7"/>
        <v>~</v>
      </c>
      <c r="O42" s="4" t="str">
        <f t="shared" ca="1" si="7"/>
        <v>~</v>
      </c>
      <c r="P42" s="4" t="str">
        <f t="shared" ca="1" si="7"/>
        <v>~</v>
      </c>
      <c r="Q42" s="4" t="str">
        <f t="shared" ca="1" si="7"/>
        <v>~</v>
      </c>
      <c r="R42" s="4" t="str">
        <f t="shared" ca="1" si="7"/>
        <v>~</v>
      </c>
      <c r="S42" s="4" t="str">
        <f t="shared" ca="1" si="7"/>
        <v>~</v>
      </c>
      <c r="T42" s="4" t="str">
        <f t="shared" ca="1" si="7"/>
        <v>~</v>
      </c>
      <c r="U42" s="4" t="str">
        <f t="shared" ca="1" si="7"/>
        <v>~</v>
      </c>
      <c r="V42" s="4" t="str">
        <f t="shared" ca="1" si="7"/>
        <v>~</v>
      </c>
      <c r="W42" s="4" t="str">
        <f t="shared" ca="1" si="7"/>
        <v>~</v>
      </c>
      <c r="X42" s="4" t="str">
        <f t="shared" ca="1" si="7"/>
        <v>~</v>
      </c>
      <c r="Y42" s="4" t="str">
        <f t="shared" ca="1" si="7"/>
        <v>~</v>
      </c>
      <c r="Z42" s="4" t="str">
        <f t="shared" ca="1" si="7"/>
        <v>~</v>
      </c>
      <c r="AA42" s="4" t="str">
        <f t="shared" ca="1" si="7"/>
        <v>~</v>
      </c>
      <c r="AB42" s="4" t="str">
        <f t="shared" ca="1" si="7"/>
        <v>~</v>
      </c>
      <c r="AC42" s="4" t="str">
        <f t="shared" ca="1" si="7"/>
        <v>~</v>
      </c>
      <c r="AD42" s="4" t="str">
        <f t="shared" ca="1" si="7"/>
        <v>~</v>
      </c>
      <c r="AE42" s="4" t="str">
        <f t="shared" ca="1" si="7"/>
        <v>~</v>
      </c>
    </row>
    <row r="43" spans="1:41" x14ac:dyDescent="0.25">
      <c r="A43" t="s">
        <v>26</v>
      </c>
      <c r="B43">
        <f ca="1">INDEX(INDIRECT($B40&amp;"[1st]"),MATCH(CODE(B42),INDIRECT($B40&amp;"[Code]"),0))</f>
        <v>0.92</v>
      </c>
      <c r="C43">
        <f ca="1">INDEX(INDIRECT($B40&amp;IF(OFFSET(C42,0,1)="~","[Last]","[Mid]")),MATCH(CODE(C42),INDIRECT($B40&amp;"[Code]"),0))</f>
        <v>2.7209999999999996</v>
      </c>
      <c r="D43">
        <f ca="1">INDEX(INDIRECT($B40&amp;IF(OFFSET(D42,0,1)="~","[Last]","[Mid]")),MATCH(CODE(D42),INDIRECT($B40&amp;"[Code]"),0))</f>
        <v>1.9609999999999999</v>
      </c>
      <c r="E43">
        <f ca="1">INDEX(INDIRECT($B40&amp;IF(OFFSET(E42,0,1)="~","[Last]","[Mid]")),MATCH(CODE(E42),INDIRECT($B40&amp;"[Code]"),0))</f>
        <v>2.4409999999999998</v>
      </c>
      <c r="F43">
        <f ca="1">INDEX(INDIRECT($B40&amp;IF(OFFSET(F42,0,1)="~","[Last]","[Mid]")),MATCH(CODE(F42),INDIRECT($B40&amp;"[Code]"),0))</f>
        <v>1.7610000000000001</v>
      </c>
      <c r="G43">
        <f ca="1">INDEX(INDIRECT($B40&amp;IF(OFFSET(G42,0,1)="~","[Last]","[Mid]")),MATCH(CODE(G42),INDIRECT($B40&amp;"[Code]"),0))</f>
        <v>1.5210000000000001</v>
      </c>
      <c r="H43">
        <f ca="1">INDEX(INDIRECT($B40&amp;IF(OFFSET(H42,0,1)="~","[Last]","[Mid]")),MATCH(CODE(H42),INDIRECT($B40&amp;"[Code]"),0))</f>
        <v>4</v>
      </c>
      <c r="I43">
        <f ca="1">INDEX(INDIRECT($B40&amp;IF(OFFSET(I42,0,1)="~","[Last]","[Mid]")),MATCH(CODE(I42),INDIRECT($B40&amp;"[Code]"),0))</f>
        <v>1.5210000000000001</v>
      </c>
      <c r="J43">
        <f ca="1">INDEX(INDIRECT($B40&amp;IF(OFFSET(J42,0,1)="~","[Last]","[Mid]")),MATCH(CODE(J42),INDIRECT($B40&amp;"[Code]"),0))</f>
        <v>2.4409999999999998</v>
      </c>
      <c r="K43">
        <f ca="1">INDEX(INDIRECT($B40&amp;IF(OFFSET(K42,0,1)="~","[Last]","[Mid]")),MATCH(CODE(K42),INDIRECT($B40&amp;"[Code]"),0))</f>
        <v>2.601</v>
      </c>
      <c r="L43">
        <f ca="1">INDEX(INDIRECT($B40&amp;IF(OFFSET(L42,0,1)="~","[Last]","[Mid]")),MATCH(CODE(L42),INDIRECT($B40&amp;"[Code]"),0))</f>
        <v>1.4810000000000001</v>
      </c>
      <c r="M43">
        <f ca="1">INDEX(INDIRECT($B40&amp;IF(OFFSET(M42,0,1)="~","[Last]","[Mid]")),MATCH(CODE(M42),INDIRECT($B40&amp;"[Code]"),0))</f>
        <v>0</v>
      </c>
      <c r="N43">
        <f ca="1">INDEX(INDIRECT($B40&amp;IF(OFFSET(N42,0,1)="~","[Last]","[Mid]")),MATCH(CODE(N42),INDIRECT($B40&amp;"[Code]"),0))</f>
        <v>0</v>
      </c>
      <c r="O43">
        <f ca="1">INDEX(INDIRECT($B40&amp;IF(OFFSET(O42,0,1)="~","[Last]","[Mid]")),MATCH(CODE(O42),INDIRECT($B40&amp;"[Code]"),0))</f>
        <v>0</v>
      </c>
      <c r="P43">
        <f ca="1">INDEX(INDIRECT($B40&amp;IF(OFFSET(P42,0,1)="~","[Last]","[Mid]")),MATCH(CODE(P42),INDIRECT($B40&amp;"[Code]"),0))</f>
        <v>0</v>
      </c>
      <c r="Q43">
        <f ca="1">INDEX(INDIRECT($B40&amp;IF(OFFSET(Q42,0,1)="~","[Last]","[Mid]")),MATCH(CODE(Q42),INDIRECT($B40&amp;"[Code]"),0))</f>
        <v>0</v>
      </c>
      <c r="R43">
        <f ca="1">INDEX(INDIRECT($B40&amp;IF(OFFSET(R42,0,1)="~","[Last]","[Mid]")),MATCH(CODE(R42),INDIRECT($B40&amp;"[Code]"),0))</f>
        <v>0</v>
      </c>
      <c r="S43">
        <f ca="1">INDEX(INDIRECT($B40&amp;IF(OFFSET(S42,0,1)="~","[Last]","[Mid]")),MATCH(CODE(S42),INDIRECT($B40&amp;"[Code]"),0))</f>
        <v>0</v>
      </c>
      <c r="T43">
        <f ca="1">INDEX(INDIRECT($B40&amp;IF(OFFSET(T42,0,1)="~","[Last]","[Mid]")),MATCH(CODE(T42),INDIRECT($B40&amp;"[Code]"),0))</f>
        <v>0</v>
      </c>
      <c r="U43">
        <f ca="1">INDEX(INDIRECT($B40&amp;IF(OFFSET(U42,0,1)="~","[Last]","[Mid]")),MATCH(CODE(U42),INDIRECT($B40&amp;"[Code]"),0))</f>
        <v>0</v>
      </c>
      <c r="V43">
        <f ca="1">INDEX(INDIRECT($B40&amp;IF(OFFSET(V42,0,1)="~","[Last]","[Mid]")),MATCH(CODE(V42),INDIRECT($B40&amp;"[Code]"),0))</f>
        <v>0</v>
      </c>
      <c r="W43">
        <f ca="1">INDEX(INDIRECT($B40&amp;IF(OFFSET(W42,0,1)="~","[Last]","[Mid]")),MATCH(CODE(W42),INDIRECT($B40&amp;"[Code]"),0))</f>
        <v>0</v>
      </c>
      <c r="X43">
        <f ca="1">INDEX(INDIRECT($B40&amp;IF(OFFSET(X42,0,1)="~","[Last]","[Mid]")),MATCH(CODE(X42),INDIRECT($B40&amp;"[Code]"),0))</f>
        <v>0</v>
      </c>
      <c r="Y43">
        <f ca="1">INDEX(INDIRECT($B40&amp;IF(OFFSET(Y42,0,1)="~","[Last]","[Mid]")),MATCH(CODE(Y42),INDIRECT($B40&amp;"[Code]"),0))</f>
        <v>0</v>
      </c>
      <c r="Z43">
        <f ca="1">INDEX(INDIRECT($B40&amp;IF(OFFSET(Z42,0,1)="~","[Last]","[Mid]")),MATCH(CODE(Z42),INDIRECT($B40&amp;"[Code]"),0))</f>
        <v>0</v>
      </c>
      <c r="AA43">
        <f ca="1">INDEX(INDIRECT($B40&amp;IF(OFFSET(AA42,0,1)="~","[Last]","[Mid]")),MATCH(CODE(AA42),INDIRECT($B40&amp;"[Code]"),0))</f>
        <v>0</v>
      </c>
      <c r="AB43">
        <f ca="1">INDEX(INDIRECT($B40&amp;IF(OFFSET(AB42,0,1)="~","[Last]","[Mid]")),MATCH(CODE(AB42),INDIRECT($B40&amp;"[Code]"),0))</f>
        <v>0</v>
      </c>
      <c r="AC43">
        <f ca="1">INDEX(INDIRECT($B40&amp;IF(OFFSET(AC42,0,1)="~","[Last]","[Mid]")),MATCH(CODE(AC42),INDIRECT($B40&amp;"[Code]"),0))</f>
        <v>0</v>
      </c>
      <c r="AD43">
        <f ca="1">INDEX(INDIRECT($B40&amp;IF(OFFSET(AD42,0,1)="~","[Last]","[Mid]")),MATCH(CODE(AD42),INDIRECT($B40&amp;"[Code]"),0))</f>
        <v>0</v>
      </c>
      <c r="AE43">
        <f ca="1">INDEX(INDIRECT($B40&amp;IF(OFFSET(AE42,0,1)="~","[Last]","[Mid]")),MATCH(CODE(AE42),INDIRECT($B40&amp;"[Code]"),0))</f>
        <v>0</v>
      </c>
    </row>
    <row r="44" spans="1:41" x14ac:dyDescent="0.25">
      <c r="A44" t="s">
        <v>27</v>
      </c>
      <c r="B44">
        <f ca="1">SUM($B43:B43)</f>
        <v>0.92</v>
      </c>
      <c r="C44">
        <f ca="1">SUM($B43:C43)</f>
        <v>3.6409999999999996</v>
      </c>
      <c r="D44">
        <f ca="1">SUM($B43:D43)</f>
        <v>5.6019999999999994</v>
      </c>
      <c r="E44">
        <f ca="1">SUM($B43:E43)</f>
        <v>8.0429999999999993</v>
      </c>
      <c r="F44">
        <f ca="1">SUM($B43:F43)</f>
        <v>9.8039999999999985</v>
      </c>
      <c r="G44">
        <f ca="1">SUM($B43:G43)</f>
        <v>11.324999999999999</v>
      </c>
      <c r="H44">
        <f ca="1">SUM($B43:H43)</f>
        <v>15.324999999999999</v>
      </c>
      <c r="I44">
        <f ca="1">SUM($B43:I43)</f>
        <v>16.846</v>
      </c>
      <c r="J44">
        <f ca="1">SUM($B43:J43)</f>
        <v>19.286999999999999</v>
      </c>
      <c r="K44">
        <f ca="1">SUM($B43:K43)</f>
        <v>21.887999999999998</v>
      </c>
      <c r="L44">
        <f ca="1">SUM($B43:L43)</f>
        <v>23.369</v>
      </c>
      <c r="M44">
        <f ca="1">SUM($B43:M43)</f>
        <v>23.369</v>
      </c>
      <c r="N44">
        <f ca="1">SUM($B43:N43)</f>
        <v>23.369</v>
      </c>
      <c r="O44">
        <f ca="1">SUM($B43:O43)</f>
        <v>23.369</v>
      </c>
      <c r="P44">
        <f ca="1">SUM($B43:P43)</f>
        <v>23.369</v>
      </c>
      <c r="Q44">
        <f ca="1">SUM($B43:Q43)</f>
        <v>23.369</v>
      </c>
      <c r="R44">
        <f ca="1">SUM($B43:R43)</f>
        <v>23.369</v>
      </c>
      <c r="S44">
        <f ca="1">SUM($B43:S43)</f>
        <v>23.369</v>
      </c>
      <c r="T44">
        <f ca="1">SUM($B43:T43)</f>
        <v>23.369</v>
      </c>
      <c r="U44">
        <f ca="1">SUM($B43:U43)</f>
        <v>23.369</v>
      </c>
      <c r="V44">
        <f ca="1">SUM($B43:V43)</f>
        <v>23.369</v>
      </c>
      <c r="W44">
        <f ca="1">SUM($B43:W43)</f>
        <v>23.369</v>
      </c>
      <c r="X44">
        <f ca="1">SUM($B43:X43)</f>
        <v>23.369</v>
      </c>
      <c r="Y44">
        <f ca="1">SUM($B43:Y43)</f>
        <v>23.369</v>
      </c>
      <c r="Z44">
        <f ca="1">SUM($B43:Z43)</f>
        <v>23.369</v>
      </c>
      <c r="AA44">
        <f ca="1">SUM($B43:AA43)</f>
        <v>23.369</v>
      </c>
      <c r="AB44">
        <f ca="1">SUM($B43:AB43)</f>
        <v>23.369</v>
      </c>
      <c r="AC44">
        <f ca="1">SUM($B43:AC43)</f>
        <v>23.369</v>
      </c>
      <c r="AD44">
        <f ca="1">SUM($B43:AD43)</f>
        <v>23.369</v>
      </c>
      <c r="AE44">
        <f ca="1">SUM($B43:AE43)</f>
        <v>23.369</v>
      </c>
    </row>
  </sheetData>
  <sheetProtection sheet="1" objects="1" scenarios="1" selectLockedCells="1" selectUnlockedCells="1"/>
  <conditionalFormatting sqref="B7:AE7 B14:AE14 B21:AE21 B28:AE28 B35:AE35 B42:AE42">
    <cfRule type="expression" dxfId="8" priority="11">
      <formula>B7="~"</formula>
    </cfRule>
    <cfRule type="expression" dxfId="7" priority="12">
      <formula>ISNA(OFFSET(B7,1,0))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workbookViewId="0">
      <selection activeCell="A3" sqref="A3"/>
    </sheetView>
  </sheetViews>
  <sheetFormatPr defaultColWidth="8.7109375" defaultRowHeight="15" x14ac:dyDescent="0.25"/>
  <cols>
    <col min="1" max="1" width="12" customWidth="1"/>
    <col min="3" max="3" width="8.42578125" customWidth="1"/>
  </cols>
  <sheetData>
    <row r="1" spans="1:8" ht="18.75" x14ac:dyDescent="0.3">
      <c r="A1" s="20" t="s">
        <v>29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0.32</v>
      </c>
      <c r="C3" s="3">
        <v>1.841</v>
      </c>
      <c r="D3" s="3">
        <v>0.32</v>
      </c>
      <c r="E3" s="3">
        <f>CODE(Series_B[[#This Row],[Character]])</f>
        <v>48</v>
      </c>
      <c r="F3" s="3">
        <f>Factor*(Series_B[[#This Row],[Left]]+Series_B[[#This Row],[Width]])</f>
        <v>2.161</v>
      </c>
      <c r="G3" s="3">
        <f>Factor*(Series_B[[#This Row],[Left]]+Series_B[[#This Row],[Width]]+Series_B[[#This Row],[Right]])</f>
        <v>2.4809999999999999</v>
      </c>
      <c r="H3" s="3">
        <f>Factor*(Series_B[[#This Row],[Width]]+Series_B[[#This Row],[Right]])</f>
        <v>2.161</v>
      </c>
    </row>
    <row r="4" spans="1:8" x14ac:dyDescent="0.25">
      <c r="A4" s="3">
        <v>1</v>
      </c>
      <c r="B4" s="3">
        <v>0.2</v>
      </c>
      <c r="C4" s="3">
        <v>0.84</v>
      </c>
      <c r="D4" s="3">
        <v>0.44</v>
      </c>
      <c r="E4" s="3">
        <f>CODE(Series_B[[#This Row],[Character]])</f>
        <v>49</v>
      </c>
      <c r="F4" s="3">
        <f>Factor*(Series_B[[#This Row],[Left]]+Series_B[[#This Row],[Width]])</f>
        <v>1.04</v>
      </c>
      <c r="G4" s="3">
        <f>Factor*(Series_B[[#This Row],[Left]]+Series_B[[#This Row],[Width]]+Series_B[[#This Row],[Right]])</f>
        <v>1.48</v>
      </c>
      <c r="H4" s="3">
        <f>Factor*(Series_B[[#This Row],[Width]]+Series_B[[#This Row],[Right]])</f>
        <v>1.28</v>
      </c>
    </row>
    <row r="5" spans="1:8" x14ac:dyDescent="0.25">
      <c r="A5" s="3">
        <v>2</v>
      </c>
      <c r="B5" s="3">
        <v>0.2</v>
      </c>
      <c r="C5" s="3">
        <v>1.7210000000000001</v>
      </c>
      <c r="D5" s="3">
        <v>0.2</v>
      </c>
      <c r="E5" s="3">
        <f>CODE(Series_B[[#This Row],[Character]])</f>
        <v>50</v>
      </c>
      <c r="F5" s="3">
        <f>Factor*(Series_B[[#This Row],[Left]]+Series_B[[#This Row],[Width]])</f>
        <v>1.921</v>
      </c>
      <c r="G5" s="3">
        <f>Factor*(Series_B[[#This Row],[Left]]+Series_B[[#This Row],[Width]]+Series_B[[#This Row],[Right]])</f>
        <v>2.121</v>
      </c>
      <c r="H5" s="3">
        <f>Factor*(Series_B[[#This Row],[Width]]+Series_B[[#This Row],[Right]])</f>
        <v>1.921</v>
      </c>
    </row>
    <row r="6" spans="1:8" x14ac:dyDescent="0.25">
      <c r="A6" s="3">
        <v>3</v>
      </c>
      <c r="B6" s="3">
        <v>0.12</v>
      </c>
      <c r="C6" s="3">
        <v>1.7210000000000001</v>
      </c>
      <c r="D6" s="3">
        <v>0.2</v>
      </c>
      <c r="E6" s="3">
        <f>CODE(Series_B[[#This Row],[Character]])</f>
        <v>51</v>
      </c>
      <c r="F6" s="3">
        <f>Factor*(Series_B[[#This Row],[Left]]+Series_B[[#This Row],[Width]])</f>
        <v>1.8410000000000002</v>
      </c>
      <c r="G6" s="3">
        <f>Factor*(Series_B[[#This Row],[Left]]+Series_B[[#This Row],[Width]]+Series_B[[#This Row],[Right]])</f>
        <v>2.0410000000000004</v>
      </c>
      <c r="H6" s="3">
        <f>Factor*(Series_B[[#This Row],[Width]]+Series_B[[#This Row],[Right]])</f>
        <v>1.921</v>
      </c>
    </row>
    <row r="7" spans="1:8" x14ac:dyDescent="0.25">
      <c r="A7" s="3">
        <v>4</v>
      </c>
      <c r="B7" s="3">
        <v>0.2</v>
      </c>
      <c r="C7" s="3">
        <v>1.9610000000000001</v>
      </c>
      <c r="D7" s="3">
        <v>0.32</v>
      </c>
      <c r="E7" s="3">
        <f>CODE(Series_B[[#This Row],[Character]])</f>
        <v>52</v>
      </c>
      <c r="F7" s="3">
        <f>Factor*(Series_B[[#This Row],[Left]]+Series_B[[#This Row],[Width]])</f>
        <v>2.161</v>
      </c>
      <c r="G7" s="3">
        <f>Factor*(Series_B[[#This Row],[Left]]+Series_B[[#This Row],[Width]]+Series_B[[#This Row],[Right]])</f>
        <v>2.4809999999999999</v>
      </c>
      <c r="H7" s="3">
        <f>Factor*(Series_B[[#This Row],[Width]]+Series_B[[#This Row],[Right]])</f>
        <v>2.2810000000000001</v>
      </c>
    </row>
    <row r="8" spans="1:8" x14ac:dyDescent="0.25">
      <c r="A8" s="3">
        <v>5</v>
      </c>
      <c r="B8" s="3">
        <v>0.32</v>
      </c>
      <c r="C8" s="3">
        <v>1.7210000000000001</v>
      </c>
      <c r="D8" s="3">
        <v>0.2</v>
      </c>
      <c r="E8" s="3">
        <f>CODE(Series_B[[#This Row],[Character]])</f>
        <v>53</v>
      </c>
      <c r="F8" s="3">
        <f>Factor*(Series_B[[#This Row],[Left]]+Series_B[[#This Row],[Width]])</f>
        <v>2.0409999999999999</v>
      </c>
      <c r="G8" s="3">
        <f>Factor*(Series_B[[#This Row],[Left]]+Series_B[[#This Row],[Width]]+Series_B[[#This Row],[Right]])</f>
        <v>2.2410000000000001</v>
      </c>
      <c r="H8" s="3">
        <f>Factor*(Series_B[[#This Row],[Width]]+Series_B[[#This Row],[Right]])</f>
        <v>1.921</v>
      </c>
    </row>
    <row r="9" spans="1:8" x14ac:dyDescent="0.25">
      <c r="A9" s="3">
        <v>6</v>
      </c>
      <c r="B9" s="3">
        <v>0.12</v>
      </c>
      <c r="C9" s="3">
        <v>1.7210000000000001</v>
      </c>
      <c r="D9" s="3">
        <v>0.32</v>
      </c>
      <c r="E9" s="3">
        <f>CODE(Series_B[[#This Row],[Character]])</f>
        <v>54</v>
      </c>
      <c r="F9" s="3">
        <f>Factor*(Series_B[[#This Row],[Left]]+Series_B[[#This Row],[Width]])</f>
        <v>1.8410000000000002</v>
      </c>
      <c r="G9" s="3">
        <f>Factor*(Series_B[[#This Row],[Left]]+Series_B[[#This Row],[Width]]+Series_B[[#This Row],[Right]])</f>
        <v>2.161</v>
      </c>
      <c r="H9" s="3">
        <f>Factor*(Series_B[[#This Row],[Width]]+Series_B[[#This Row],[Right]])</f>
        <v>2.0409999999999999</v>
      </c>
    </row>
    <row r="10" spans="1:8" x14ac:dyDescent="0.25">
      <c r="A10" s="3">
        <v>7</v>
      </c>
      <c r="B10" s="3">
        <v>0.2</v>
      </c>
      <c r="C10" s="3">
        <v>1.7210000000000001</v>
      </c>
      <c r="D10" s="3">
        <v>0.32</v>
      </c>
      <c r="E10" s="3">
        <f>CODE(Series_B[[#This Row],[Character]])</f>
        <v>55</v>
      </c>
      <c r="F10" s="3">
        <f>Factor*(Series_B[[#This Row],[Left]]+Series_B[[#This Row],[Width]])</f>
        <v>1.921</v>
      </c>
      <c r="G10" s="3">
        <f>Factor*(Series_B[[#This Row],[Left]]+Series_B[[#This Row],[Width]]+Series_B[[#This Row],[Right]])</f>
        <v>2.2410000000000001</v>
      </c>
      <c r="H10" s="3">
        <f>Factor*(Series_B[[#This Row],[Width]]+Series_B[[#This Row],[Right]])</f>
        <v>2.0409999999999999</v>
      </c>
    </row>
    <row r="11" spans="1:8" x14ac:dyDescent="0.25">
      <c r="A11" s="3">
        <v>8</v>
      </c>
      <c r="B11" s="3">
        <v>0.2</v>
      </c>
      <c r="C11" s="3">
        <v>1.7210000000000001</v>
      </c>
      <c r="D11" s="3">
        <v>0.2</v>
      </c>
      <c r="E11" s="3">
        <f>CODE(Series_B[[#This Row],[Character]])</f>
        <v>56</v>
      </c>
      <c r="F11" s="3">
        <f>Factor*(Series_B[[#This Row],[Left]]+Series_B[[#This Row],[Width]])</f>
        <v>1.921</v>
      </c>
      <c r="G11" s="3">
        <f>Factor*(Series_B[[#This Row],[Left]]+Series_B[[#This Row],[Width]]+Series_B[[#This Row],[Right]])</f>
        <v>2.121</v>
      </c>
      <c r="H11" s="3">
        <f>Factor*(Series_B[[#This Row],[Width]]+Series_B[[#This Row],[Right]])</f>
        <v>1.921</v>
      </c>
    </row>
    <row r="12" spans="1:8" x14ac:dyDescent="0.25">
      <c r="A12" s="3">
        <v>9</v>
      </c>
      <c r="B12" s="3">
        <v>0.32</v>
      </c>
      <c r="C12" s="3">
        <v>1.7210000000000001</v>
      </c>
      <c r="D12" s="3">
        <v>0.2</v>
      </c>
      <c r="E12" s="3">
        <f>CODE(Series_B[[#This Row],[Character]])</f>
        <v>57</v>
      </c>
      <c r="F12" s="3">
        <f>Factor*(Series_B[[#This Row],[Left]]+Series_B[[#This Row],[Width]])</f>
        <v>2.0409999999999999</v>
      </c>
      <c r="G12" s="3">
        <f>Factor*(Series_B[[#This Row],[Left]]+Series_B[[#This Row],[Width]]+Series_B[[#This Row],[Right]])</f>
        <v>2.2410000000000001</v>
      </c>
      <c r="H12" s="3">
        <f>Factor*(Series_B[[#This Row],[Width]]+Series_B[[#This Row],[Right]])</f>
        <v>1.921</v>
      </c>
    </row>
    <row r="13" spans="1:8" x14ac:dyDescent="0.25">
      <c r="A13" s="3" t="s">
        <v>38</v>
      </c>
      <c r="B13" s="3">
        <v>0.12</v>
      </c>
      <c r="C13" s="3">
        <v>1.24</v>
      </c>
      <c r="D13" s="3">
        <v>0.12</v>
      </c>
      <c r="E13" s="3">
        <f>CODE(Series_B[[#This Row],[Character]])</f>
        <v>45</v>
      </c>
      <c r="F13" s="3">
        <f>Factor*(Series_B[[#This Row],[Left]]+Series_B[[#This Row],[Width]])</f>
        <v>1.3599999999999999</v>
      </c>
      <c r="G13" s="3">
        <f>Factor*(Series_B[[#This Row],[Left]]+Series_B[[#This Row],[Width]]+Series_B[[#This Row],[Right]])</f>
        <v>1.48</v>
      </c>
      <c r="H13" s="3">
        <f>Factor*(Series_B[[#This Row],[Width]]+Series_B[[#This Row],[Right]])</f>
        <v>1.3599999999999999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CODE(Series_B[[#This Row],[Character]])</f>
        <v>32</v>
      </c>
      <c r="F14" s="3">
        <f>Factor*(Series_B[[#This Row],[Left]]+Series_B[[#This Row],[Width]])</f>
        <v>4</v>
      </c>
      <c r="G14" s="3">
        <f>Factor*(Series_B[[#This Row],[Left]]+Series_B[[#This Row],[Width]]+Series_B[[#This Row],[Right]])</f>
        <v>4</v>
      </c>
      <c r="H14" s="3">
        <f>Factor*(Series_B[[#This Row],[Width]]+Series_B[[#This Row],[Right]])</f>
        <v>4</v>
      </c>
    </row>
    <row r="15" spans="1:8" x14ac:dyDescent="0.25">
      <c r="A15" s="3" t="s">
        <v>40</v>
      </c>
      <c r="B15" s="3">
        <v>0.44</v>
      </c>
      <c r="C15" s="3">
        <v>0.52</v>
      </c>
      <c r="D15" s="3">
        <v>0.44</v>
      </c>
      <c r="E15" s="3">
        <f>CODE(Series_B[[#This Row],[Character]])</f>
        <v>33</v>
      </c>
      <c r="F15" s="3">
        <f>Factor*(Series_B[[#This Row],[Left]]+Series_B[[#This Row],[Width]])</f>
        <v>0.96</v>
      </c>
      <c r="G15" s="3">
        <f>Factor*(Series_B[[#This Row],[Left]]+Series_B[[#This Row],[Width]]+Series_B[[#This Row],[Right]])</f>
        <v>1.4</v>
      </c>
      <c r="H15" s="3">
        <f>Factor*(Series_B[[#This Row],[Width]]+Series_B[[#This Row],[Right]])</f>
        <v>0.96</v>
      </c>
    </row>
    <row r="16" spans="1:8" x14ac:dyDescent="0.25">
      <c r="A16" s="3" t="s">
        <v>41</v>
      </c>
      <c r="B16" s="3">
        <v>0.44</v>
      </c>
      <c r="C16" s="3">
        <v>1.5609999999999999</v>
      </c>
      <c r="D16" s="3">
        <v>0.44</v>
      </c>
      <c r="E16" s="3">
        <f>CODE(Series_B[[#This Row],[Character]])</f>
        <v>34</v>
      </c>
      <c r="F16" s="3">
        <f>Factor*(Series_B[[#This Row],[Left]]+Series_B[[#This Row],[Width]])</f>
        <v>2.0009999999999999</v>
      </c>
      <c r="G16" s="3">
        <f>Factor*(Series_B[[#This Row],[Left]]+Series_B[[#This Row],[Width]]+Series_B[[#This Row],[Right]])</f>
        <v>2.4409999999999998</v>
      </c>
      <c r="H16" s="3">
        <f>Factor*(Series_B[[#This Row],[Width]]+Series_B[[#This Row],[Right]])</f>
        <v>2.0009999999999999</v>
      </c>
    </row>
    <row r="17" spans="1:8" x14ac:dyDescent="0.25">
      <c r="A17" s="3" t="s">
        <v>42</v>
      </c>
      <c r="B17" s="3">
        <v>0.32</v>
      </c>
      <c r="C17" s="3">
        <v>2.5209999999999999</v>
      </c>
      <c r="D17" s="3">
        <v>0.32</v>
      </c>
      <c r="E17" s="3">
        <f>CODE(Series_B[[#This Row],[Character]])</f>
        <v>35</v>
      </c>
      <c r="F17" s="3">
        <f>Factor*(Series_B[[#This Row],[Left]]+Series_B[[#This Row],[Width]])</f>
        <v>2.8409999999999997</v>
      </c>
      <c r="G17" s="3">
        <f>Factor*(Series_B[[#This Row],[Left]]+Series_B[[#This Row],[Width]]+Series_B[[#This Row],[Right]])</f>
        <v>3.1609999999999996</v>
      </c>
      <c r="H17" s="3">
        <f>Factor*(Series_B[[#This Row],[Width]]+Series_B[[#This Row],[Right]])</f>
        <v>2.8409999999999997</v>
      </c>
    </row>
    <row r="18" spans="1:8" x14ac:dyDescent="0.25">
      <c r="A18" s="3" t="s">
        <v>43</v>
      </c>
      <c r="B18" s="3">
        <v>0.2</v>
      </c>
      <c r="C18" s="3">
        <v>1.7210000000000001</v>
      </c>
      <c r="D18" s="3">
        <v>0.2</v>
      </c>
      <c r="E18" s="3">
        <f>CODE(Series_B[[#This Row],[Character]])</f>
        <v>36</v>
      </c>
      <c r="F18" s="3">
        <f>Factor*(Series_B[[#This Row],[Left]]+Series_B[[#This Row],[Width]])</f>
        <v>1.921</v>
      </c>
      <c r="G18" s="3">
        <f>Factor*(Series_B[[#This Row],[Left]]+Series_B[[#This Row],[Width]]+Series_B[[#This Row],[Right]])</f>
        <v>2.121</v>
      </c>
      <c r="H18" s="3">
        <f>Factor*(Series_B[[#This Row],[Width]]+Series_B[[#This Row],[Right]])</f>
        <v>1.921</v>
      </c>
    </row>
    <row r="19" spans="1:8" x14ac:dyDescent="0.25">
      <c r="A19" s="3" t="s">
        <v>44</v>
      </c>
      <c r="B19" s="3">
        <v>0.2</v>
      </c>
      <c r="C19" s="3">
        <v>2.9620000000000002</v>
      </c>
      <c r="D19" s="3">
        <v>0.12</v>
      </c>
      <c r="E19" s="3">
        <f>CODE(Series_B[[#This Row],[Character]])</f>
        <v>38</v>
      </c>
      <c r="F19" s="3">
        <f>Factor*(Series_B[[#This Row],[Left]]+Series_B[[#This Row],[Width]])</f>
        <v>3.1620000000000004</v>
      </c>
      <c r="G19" s="3">
        <f>Factor*(Series_B[[#This Row],[Left]]+Series_B[[#This Row],[Width]]+Series_B[[#This Row],[Right]])</f>
        <v>3.2820000000000005</v>
      </c>
      <c r="H19" s="3">
        <f>Factor*(Series_B[[#This Row],[Width]]+Series_B[[#This Row],[Right]])</f>
        <v>3.0820000000000003</v>
      </c>
    </row>
    <row r="20" spans="1:8" x14ac:dyDescent="0.25">
      <c r="A20" s="3" t="s">
        <v>45</v>
      </c>
      <c r="B20" s="3">
        <v>0.32</v>
      </c>
      <c r="C20" s="3">
        <v>1.2</v>
      </c>
      <c r="D20" s="3">
        <v>0.2</v>
      </c>
      <c r="E20" s="3">
        <f>CODE(Series_B[[#This Row],[Character]])</f>
        <v>40</v>
      </c>
      <c r="F20" s="3">
        <f>Factor*(Series_B[[#This Row],[Left]]+Series_B[[#This Row],[Width]])</f>
        <v>1.52</v>
      </c>
      <c r="G20" s="3">
        <f>Factor*(Series_B[[#This Row],[Left]]+Series_B[[#This Row],[Width]]+Series_B[[#This Row],[Right]])</f>
        <v>1.72</v>
      </c>
      <c r="H20" s="3">
        <f>Factor*(Series_B[[#This Row],[Width]]+Series_B[[#This Row],[Right]])</f>
        <v>1.4</v>
      </c>
    </row>
    <row r="21" spans="1:8" x14ac:dyDescent="0.25">
      <c r="A21" s="3" t="s">
        <v>46</v>
      </c>
      <c r="B21" s="3">
        <v>0.2</v>
      </c>
      <c r="C21" s="3">
        <v>1.2</v>
      </c>
      <c r="D21" s="3">
        <v>0.32</v>
      </c>
      <c r="E21" s="3">
        <f>CODE(Series_B[[#This Row],[Character]])</f>
        <v>41</v>
      </c>
      <c r="F21" s="3">
        <f>Factor*(Series_B[[#This Row],[Left]]+Series_B[[#This Row],[Width]])</f>
        <v>1.4</v>
      </c>
      <c r="G21" s="3">
        <f>Factor*(Series_B[[#This Row],[Left]]+Series_B[[#This Row],[Width]]+Series_B[[#This Row],[Right]])</f>
        <v>1.72</v>
      </c>
      <c r="H21" s="3">
        <f>Factor*(Series_B[[#This Row],[Width]]+Series_B[[#This Row],[Right]])</f>
        <v>1.52</v>
      </c>
    </row>
    <row r="22" spans="1:8" x14ac:dyDescent="0.25">
      <c r="A22" s="3" t="s">
        <v>47</v>
      </c>
      <c r="B22" s="3">
        <v>0.32</v>
      </c>
      <c r="C22" s="3">
        <v>2.081</v>
      </c>
      <c r="D22" s="3">
        <v>0.32</v>
      </c>
      <c r="E22" s="3">
        <f>CODE(Series_B[[#This Row],[Character]])</f>
        <v>42</v>
      </c>
      <c r="F22" s="3">
        <f>Factor*(Series_B[[#This Row],[Left]]+Series_B[[#This Row],[Width]])</f>
        <v>2.4009999999999998</v>
      </c>
      <c r="G22" s="3">
        <f>Factor*(Series_B[[#This Row],[Left]]+Series_B[[#This Row],[Width]]+Series_B[[#This Row],[Right]])</f>
        <v>2.7209999999999996</v>
      </c>
      <c r="H22" s="3">
        <f>Factor*(Series_B[[#This Row],[Width]]+Series_B[[#This Row],[Right]])</f>
        <v>2.4009999999999998</v>
      </c>
    </row>
    <row r="23" spans="1:8" x14ac:dyDescent="0.25">
      <c r="A23" s="3" t="s">
        <v>48</v>
      </c>
      <c r="B23" s="3">
        <v>0.32</v>
      </c>
      <c r="C23" s="3">
        <v>0.6</v>
      </c>
      <c r="D23" s="3">
        <v>0.32</v>
      </c>
      <c r="E23" s="3">
        <f>CODE(Series_B[[#This Row],[Character]])</f>
        <v>44</v>
      </c>
      <c r="F23" s="3">
        <f>Factor*(Series_B[[#This Row],[Left]]+Series_B[[#This Row],[Width]])</f>
        <v>0.91999999999999993</v>
      </c>
      <c r="G23" s="3">
        <f>Factor*(Series_B[[#This Row],[Left]]+Series_B[[#This Row],[Width]]+Series_B[[#This Row],[Right]])</f>
        <v>1.24</v>
      </c>
      <c r="H23" s="3">
        <f>Factor*(Series_B[[#This Row],[Width]]+Series_B[[#This Row],[Right]])</f>
        <v>0.91999999999999993</v>
      </c>
    </row>
    <row r="24" spans="1:8" x14ac:dyDescent="0.25">
      <c r="A24" s="3" t="s">
        <v>49</v>
      </c>
      <c r="B24" s="3">
        <v>0.32</v>
      </c>
      <c r="C24" s="3">
        <v>0.56000000000000005</v>
      </c>
      <c r="D24" s="3">
        <v>0.32</v>
      </c>
      <c r="E24" s="3">
        <f>CODE(Series_B[[#This Row],[Character]])</f>
        <v>46</v>
      </c>
      <c r="F24" s="3">
        <f>Factor*(Series_B[[#This Row],[Left]]+Series_B[[#This Row],[Width]])</f>
        <v>0.88000000000000012</v>
      </c>
      <c r="G24" s="3">
        <f>Factor*(Series_B[[#This Row],[Left]]+Series_B[[#This Row],[Width]]+Series_B[[#This Row],[Right]])</f>
        <v>1.2000000000000002</v>
      </c>
      <c r="H24" s="3">
        <f>Factor*(Series_B[[#This Row],[Width]]+Series_B[[#This Row],[Right]])</f>
        <v>0.88000000000000012</v>
      </c>
    </row>
    <row r="25" spans="1:8" x14ac:dyDescent="0.25">
      <c r="A25" s="3" t="s">
        <v>50</v>
      </c>
      <c r="B25" s="3">
        <v>0</v>
      </c>
      <c r="C25" s="3">
        <v>3.9630000000000001</v>
      </c>
      <c r="D25" s="3">
        <v>0</v>
      </c>
      <c r="E25" s="3">
        <f>CODE(Series_B[[#This Row],[Character]])</f>
        <v>47</v>
      </c>
      <c r="F25" s="3">
        <f>Factor*(Series_B[[#This Row],[Left]]+Series_B[[#This Row],[Width]])</f>
        <v>3.9630000000000001</v>
      </c>
      <c r="G25" s="3">
        <f>Factor*(Series_B[[#This Row],[Left]]+Series_B[[#This Row],[Width]]+Series_B[[#This Row],[Right]])</f>
        <v>3.9630000000000001</v>
      </c>
      <c r="H25" s="3">
        <f>Factor*(Series_B[[#This Row],[Width]]+Series_B[[#This Row],[Right]])</f>
        <v>3.9630000000000001</v>
      </c>
    </row>
    <row r="26" spans="1:8" x14ac:dyDescent="0.25">
      <c r="A26" s="3" t="s">
        <v>51</v>
      </c>
      <c r="B26" s="3">
        <v>0.32</v>
      </c>
      <c r="C26" s="3">
        <v>0.56000000000000005</v>
      </c>
      <c r="D26" s="3">
        <v>0.32</v>
      </c>
      <c r="E26" s="3">
        <f>CODE(Series_B[[#This Row],[Character]])</f>
        <v>58</v>
      </c>
      <c r="F26" s="3">
        <f>Factor*(Series_B[[#This Row],[Left]]+Series_B[[#This Row],[Width]])</f>
        <v>0.88000000000000012</v>
      </c>
      <c r="G26" s="3">
        <f>Factor*(Series_B[[#This Row],[Left]]+Series_B[[#This Row],[Width]]+Series_B[[#This Row],[Right]])</f>
        <v>1.2000000000000002</v>
      </c>
      <c r="H26" s="3">
        <f>Factor*(Series_B[[#This Row],[Width]]+Series_B[[#This Row],[Right]])</f>
        <v>0.88000000000000012</v>
      </c>
    </row>
    <row r="27" spans="1:8" x14ac:dyDescent="0.25">
      <c r="A27" s="3" t="s">
        <v>52</v>
      </c>
      <c r="B27" s="3">
        <v>0.2</v>
      </c>
      <c r="C27" s="3">
        <v>2.081</v>
      </c>
      <c r="D27" s="3">
        <v>0.2</v>
      </c>
      <c r="E27" s="3">
        <f>CODE(Series_B[[#This Row],[Character]])</f>
        <v>63</v>
      </c>
      <c r="F27" s="3">
        <f>Factor*(Series_B[[#This Row],[Left]]+Series_B[[#This Row],[Width]])</f>
        <v>2.2810000000000001</v>
      </c>
      <c r="G27" s="3">
        <f>Factor*(Series_B[[#This Row],[Left]]+Series_B[[#This Row],[Width]]+Series_B[[#This Row],[Right]])</f>
        <v>2.4810000000000003</v>
      </c>
      <c r="H27" s="3">
        <f>Factor*(Series_B[[#This Row],[Width]]+Series_B[[#This Row],[Right]])</f>
        <v>2.2810000000000001</v>
      </c>
    </row>
    <row r="28" spans="1:8" x14ac:dyDescent="0.25">
      <c r="A28" s="3" t="s">
        <v>53</v>
      </c>
      <c r="B28" s="3">
        <v>0.32</v>
      </c>
      <c r="C28" s="3">
        <v>4</v>
      </c>
      <c r="D28" s="3">
        <v>0.32</v>
      </c>
      <c r="E28" s="3">
        <f>CODE(Series_B[[#This Row],[Character]])</f>
        <v>64</v>
      </c>
      <c r="F28" s="3">
        <f>Factor*(Series_B[[#This Row],[Left]]+Series_B[[#This Row],[Width]])</f>
        <v>4.32</v>
      </c>
      <c r="G28" s="3">
        <f>Factor*(Series_B[[#This Row],[Left]]+Series_B[[#This Row],[Width]]+Series_B[[#This Row],[Right]])</f>
        <v>4.6400000000000006</v>
      </c>
      <c r="H28" s="3">
        <f>Factor*(Series_B[[#This Row],[Width]]+Series_B[[#This Row],[Right]])</f>
        <v>4.32</v>
      </c>
    </row>
    <row r="29" spans="1:8" x14ac:dyDescent="0.25">
      <c r="A29" s="3" t="s">
        <v>54</v>
      </c>
      <c r="B29" s="3">
        <v>0.32</v>
      </c>
      <c r="C29" s="3">
        <v>0.6</v>
      </c>
      <c r="D29" s="3">
        <v>0.32</v>
      </c>
      <c r="E29" s="3">
        <f>CODE(Series_B[[#This Row],[Character]])</f>
        <v>146</v>
      </c>
      <c r="F29" s="3">
        <f>Factor*(Series_B[[#This Row],[Left]]+Series_B[[#This Row],[Width]])</f>
        <v>0.91999999999999993</v>
      </c>
      <c r="G29" s="3">
        <f>Factor*(Series_B[[#This Row],[Left]]+Series_B[[#This Row],[Width]]+Series_B[[#This Row],[Right]])</f>
        <v>1.24</v>
      </c>
      <c r="H29" s="3">
        <f>Factor*(Series_B[[#This Row],[Width]]+Series_B[[#This Row],[Right]])</f>
        <v>0.91999999999999993</v>
      </c>
    </row>
    <row r="30" spans="1:8" x14ac:dyDescent="0.25">
      <c r="A30" s="3" t="s">
        <v>55</v>
      </c>
      <c r="B30" s="3">
        <v>0.32</v>
      </c>
      <c r="C30" s="3">
        <v>1.7609999999999999</v>
      </c>
      <c r="D30" s="3">
        <v>0.32</v>
      </c>
      <c r="E30" s="3">
        <f>CODE(Series_B[[#This Row],[Character]])</f>
        <v>162</v>
      </c>
      <c r="F30" s="3">
        <f>Factor*(Series_B[[#This Row],[Left]]+Series_B[[#This Row],[Width]])</f>
        <v>2.081</v>
      </c>
      <c r="G30" s="3">
        <f>Factor*(Series_B[[#This Row],[Left]]+Series_B[[#This Row],[Width]]+Series_B[[#This Row],[Right]])</f>
        <v>2.4009999999999998</v>
      </c>
      <c r="H30" s="3">
        <f>Factor*(Series_B[[#This Row],[Width]]+Series_B[[#This Row],[Right]])</f>
        <v>2.081</v>
      </c>
    </row>
    <row r="31" spans="1:8" x14ac:dyDescent="0.25">
      <c r="A31" s="3" t="s">
        <v>56</v>
      </c>
      <c r="B31" s="3">
        <v>0.12</v>
      </c>
      <c r="C31" s="3">
        <v>2.2410000000000001</v>
      </c>
      <c r="D31" s="3">
        <v>0.12</v>
      </c>
      <c r="E31" s="3">
        <f>CODE(Series_B[[#This Row],[Character]])</f>
        <v>43</v>
      </c>
      <c r="F31" s="3">
        <f>Factor*(Series_B[[#This Row],[Left]]+Series_B[[#This Row],[Width]])</f>
        <v>2.3610000000000002</v>
      </c>
      <c r="G31" s="3">
        <f>Factor*(Series_B[[#This Row],[Left]]+Series_B[[#This Row],[Width]]+Series_B[[#This Row],[Right]])</f>
        <v>2.4810000000000003</v>
      </c>
      <c r="H31" s="3">
        <f>Factor*(Series_B[[#This Row],[Width]]+Series_B[[#This Row],[Right]])</f>
        <v>2.3610000000000002</v>
      </c>
    </row>
    <row r="32" spans="1:8" x14ac:dyDescent="0.25">
      <c r="A32" s="3" t="s">
        <v>57</v>
      </c>
      <c r="B32" s="3">
        <v>0.12</v>
      </c>
      <c r="C32" s="3">
        <v>2.2410000000000001</v>
      </c>
      <c r="D32" s="3">
        <v>0.12</v>
      </c>
      <c r="E32" s="3">
        <f>CODE(Series_B[[#This Row],[Character]])</f>
        <v>61</v>
      </c>
      <c r="F32" s="3">
        <f>Factor*(Series_B[[#This Row],[Left]]+Series_B[[#This Row],[Width]])</f>
        <v>2.3610000000000002</v>
      </c>
      <c r="G32" s="3">
        <f>Factor*(Series_B[[#This Row],[Left]]+Series_B[[#This Row],[Width]]+Series_B[[#This Row],[Right]])</f>
        <v>2.4810000000000003</v>
      </c>
      <c r="H32" s="3">
        <f>Factor*(Series_B[[#This Row],[Width]]+Series_B[[#This Row],[Right]])</f>
        <v>2.3610000000000002</v>
      </c>
    </row>
    <row r="33" spans="1:8" x14ac:dyDescent="0.25">
      <c r="A33" s="3" t="s">
        <v>58</v>
      </c>
      <c r="B33" s="3">
        <v>0.12</v>
      </c>
      <c r="C33" s="3">
        <v>2.161</v>
      </c>
      <c r="D33" s="3">
        <v>0.12</v>
      </c>
      <c r="E33" s="3">
        <f>CODE(Series_B[[#This Row],[Character]])</f>
        <v>65</v>
      </c>
      <c r="F33" s="3">
        <f>Factor*(Series_B[[#This Row],[Left]]+Series_B[[#This Row],[Width]])</f>
        <v>2.2810000000000001</v>
      </c>
      <c r="G33" s="3">
        <f>Factor*(Series_B[[#This Row],[Left]]+Series_B[[#This Row],[Width]]+Series_B[[#This Row],[Right]])</f>
        <v>2.4010000000000002</v>
      </c>
      <c r="H33" s="3">
        <f>Factor*(Series_B[[#This Row],[Width]]+Series_B[[#This Row],[Right]])</f>
        <v>2.2810000000000001</v>
      </c>
    </row>
    <row r="34" spans="1:8" x14ac:dyDescent="0.25">
      <c r="A34" s="3" t="s">
        <v>59</v>
      </c>
      <c r="B34" s="3">
        <v>0.44</v>
      </c>
      <c r="C34" s="3">
        <v>1.7210000000000001</v>
      </c>
      <c r="D34" s="3">
        <v>0.2</v>
      </c>
      <c r="E34" s="3">
        <f>CODE(Series_B[[#This Row],[Character]])</f>
        <v>66</v>
      </c>
      <c r="F34" s="3">
        <f>Factor*(Series_B[[#This Row],[Left]]+Series_B[[#This Row],[Width]])</f>
        <v>2.161</v>
      </c>
      <c r="G34" s="3">
        <f>Factor*(Series_B[[#This Row],[Left]]+Series_B[[#This Row],[Width]]+Series_B[[#This Row],[Right]])</f>
        <v>2.3610000000000002</v>
      </c>
      <c r="H34" s="3">
        <f>Factor*(Series_B[[#This Row],[Width]]+Series_B[[#This Row],[Right]])</f>
        <v>1.921</v>
      </c>
    </row>
    <row r="35" spans="1:8" x14ac:dyDescent="0.25">
      <c r="A35" s="3" t="s">
        <v>60</v>
      </c>
      <c r="B35" s="3">
        <v>0.32</v>
      </c>
      <c r="C35" s="3">
        <v>1.7210000000000001</v>
      </c>
      <c r="D35" s="3">
        <v>0.32</v>
      </c>
      <c r="E35" s="3">
        <f>CODE(Series_B[[#This Row],[Character]])</f>
        <v>67</v>
      </c>
      <c r="F35" s="3">
        <f>Factor*(Series_B[[#This Row],[Left]]+Series_B[[#This Row],[Width]])</f>
        <v>2.0409999999999999</v>
      </c>
      <c r="G35" s="3">
        <f>Factor*(Series_B[[#This Row],[Left]]+Series_B[[#This Row],[Width]]+Series_B[[#This Row],[Right]])</f>
        <v>2.3609999999999998</v>
      </c>
      <c r="H35" s="3">
        <f>Factor*(Series_B[[#This Row],[Width]]+Series_B[[#This Row],[Right]])</f>
        <v>2.0409999999999999</v>
      </c>
    </row>
    <row r="36" spans="1:8" x14ac:dyDescent="0.25">
      <c r="A36" s="3" t="s">
        <v>61</v>
      </c>
      <c r="B36" s="3">
        <v>0.44</v>
      </c>
      <c r="C36" s="3">
        <v>1.7210000000000001</v>
      </c>
      <c r="D36" s="3">
        <v>0.32</v>
      </c>
      <c r="E36" s="3">
        <f>CODE(Series_B[[#This Row],[Character]])</f>
        <v>68</v>
      </c>
      <c r="F36" s="3">
        <f>Factor*(Series_B[[#This Row],[Left]]+Series_B[[#This Row],[Width]])</f>
        <v>2.161</v>
      </c>
      <c r="G36" s="3">
        <f>Factor*(Series_B[[#This Row],[Left]]+Series_B[[#This Row],[Width]]+Series_B[[#This Row],[Right]])</f>
        <v>2.4809999999999999</v>
      </c>
      <c r="H36" s="3">
        <f>Factor*(Series_B[[#This Row],[Width]]+Series_B[[#This Row],[Right]])</f>
        <v>2.0409999999999999</v>
      </c>
    </row>
    <row r="37" spans="1:8" x14ac:dyDescent="0.25">
      <c r="A37" s="3" t="s">
        <v>62</v>
      </c>
      <c r="B37" s="3">
        <v>0.44</v>
      </c>
      <c r="C37" s="3">
        <v>1.5209999999999999</v>
      </c>
      <c r="D37" s="3">
        <v>0.2</v>
      </c>
      <c r="E37" s="3">
        <f>CODE(Series_B[[#This Row],[Character]])</f>
        <v>69</v>
      </c>
      <c r="F37" s="3">
        <f>Factor*(Series_B[[#This Row],[Left]]+Series_B[[#This Row],[Width]])</f>
        <v>1.9609999999999999</v>
      </c>
      <c r="G37" s="3">
        <f>Factor*(Series_B[[#This Row],[Left]]+Series_B[[#This Row],[Width]]+Series_B[[#This Row],[Right]])</f>
        <v>2.161</v>
      </c>
      <c r="H37" s="3">
        <f>Factor*(Series_B[[#This Row],[Width]]+Series_B[[#This Row],[Right]])</f>
        <v>1.7209999999999999</v>
      </c>
    </row>
    <row r="38" spans="1:8" x14ac:dyDescent="0.25">
      <c r="A38" s="3" t="s">
        <v>63</v>
      </c>
      <c r="B38" s="3">
        <v>0.44</v>
      </c>
      <c r="C38" s="3">
        <v>1.5209999999999999</v>
      </c>
      <c r="D38" s="3">
        <v>0.12</v>
      </c>
      <c r="E38" s="3">
        <f>CODE(Series_B[[#This Row],[Character]])</f>
        <v>70</v>
      </c>
      <c r="F38" s="3">
        <f>Factor*(Series_B[[#This Row],[Left]]+Series_B[[#This Row],[Width]])</f>
        <v>1.9609999999999999</v>
      </c>
      <c r="G38" s="3">
        <f>Factor*(Series_B[[#This Row],[Left]]+Series_B[[#This Row],[Width]]+Series_B[[#This Row],[Right]])</f>
        <v>2.081</v>
      </c>
      <c r="H38" s="3">
        <f>Factor*(Series_B[[#This Row],[Width]]+Series_B[[#This Row],[Right]])</f>
        <v>1.641</v>
      </c>
    </row>
    <row r="39" spans="1:8" x14ac:dyDescent="0.25">
      <c r="A39" s="3" t="s">
        <v>64</v>
      </c>
      <c r="B39" s="3">
        <v>0.32</v>
      </c>
      <c r="C39" s="3">
        <v>1.7210000000000001</v>
      </c>
      <c r="D39" s="3">
        <v>0.32</v>
      </c>
      <c r="E39" s="3">
        <f>CODE(Series_B[[#This Row],[Character]])</f>
        <v>71</v>
      </c>
      <c r="F39" s="3">
        <f>Factor*(Series_B[[#This Row],[Left]]+Series_B[[#This Row],[Width]])</f>
        <v>2.0409999999999999</v>
      </c>
      <c r="G39" s="3">
        <f>Factor*(Series_B[[#This Row],[Left]]+Series_B[[#This Row],[Width]]+Series_B[[#This Row],[Right]])</f>
        <v>2.3609999999999998</v>
      </c>
      <c r="H39" s="3">
        <f>Factor*(Series_B[[#This Row],[Width]]+Series_B[[#This Row],[Right]])</f>
        <v>2.0409999999999999</v>
      </c>
    </row>
    <row r="40" spans="1:8" x14ac:dyDescent="0.25">
      <c r="A40" s="3" t="s">
        <v>65</v>
      </c>
      <c r="B40" s="3">
        <v>0.44</v>
      </c>
      <c r="C40" s="3">
        <v>1.7210000000000001</v>
      </c>
      <c r="D40" s="3">
        <v>0.44</v>
      </c>
      <c r="E40" s="3">
        <f>CODE(Series_B[[#This Row],[Character]])</f>
        <v>72</v>
      </c>
      <c r="F40" s="3">
        <f>Factor*(Series_B[[#This Row],[Left]]+Series_B[[#This Row],[Width]])</f>
        <v>2.161</v>
      </c>
      <c r="G40" s="3">
        <f>Factor*(Series_B[[#This Row],[Left]]+Series_B[[#This Row],[Width]]+Series_B[[#This Row],[Right]])</f>
        <v>2.601</v>
      </c>
      <c r="H40" s="3">
        <f>Factor*(Series_B[[#This Row],[Width]]+Series_B[[#This Row],[Right]])</f>
        <v>2.161</v>
      </c>
    </row>
    <row r="41" spans="1:8" x14ac:dyDescent="0.25">
      <c r="A41" s="3" t="s">
        <v>66</v>
      </c>
      <c r="B41" s="3">
        <v>0.44</v>
      </c>
      <c r="C41" s="3">
        <v>0.52</v>
      </c>
      <c r="D41" s="3">
        <v>0.44</v>
      </c>
      <c r="E41" s="3">
        <f>CODE(Series_B[[#This Row],[Character]])</f>
        <v>73</v>
      </c>
      <c r="F41" s="3">
        <f>Factor*(Series_B[[#This Row],[Left]]+Series_B[[#This Row],[Width]])</f>
        <v>0.96</v>
      </c>
      <c r="G41" s="3">
        <f>Factor*(Series_B[[#This Row],[Left]]+Series_B[[#This Row],[Width]]+Series_B[[#This Row],[Right]])</f>
        <v>1.4</v>
      </c>
      <c r="H41" s="3">
        <f>Factor*(Series_B[[#This Row],[Width]]+Series_B[[#This Row],[Right]])</f>
        <v>0.96</v>
      </c>
    </row>
    <row r="42" spans="1:8" x14ac:dyDescent="0.25">
      <c r="A42" s="3" t="s">
        <v>67</v>
      </c>
      <c r="B42" s="3">
        <v>0.12</v>
      </c>
      <c r="C42" s="3">
        <v>1.7609999999999999</v>
      </c>
      <c r="D42" s="3">
        <v>0.44</v>
      </c>
      <c r="E42" s="3">
        <f>CODE(Series_B[[#This Row],[Character]])</f>
        <v>74</v>
      </c>
      <c r="F42" s="3">
        <f>Factor*(Series_B[[#This Row],[Left]]+Series_B[[#This Row],[Width]])</f>
        <v>1.8809999999999998</v>
      </c>
      <c r="G42" s="3">
        <f>Factor*(Series_B[[#This Row],[Left]]+Series_B[[#This Row],[Width]]+Series_B[[#This Row],[Right]])</f>
        <v>2.3209999999999997</v>
      </c>
      <c r="H42" s="3">
        <f>Factor*(Series_B[[#This Row],[Width]]+Series_B[[#This Row],[Right]])</f>
        <v>2.2010000000000001</v>
      </c>
    </row>
    <row r="43" spans="1:8" x14ac:dyDescent="0.25">
      <c r="A43" s="3" t="s">
        <v>68</v>
      </c>
      <c r="B43" s="3">
        <v>0.44</v>
      </c>
      <c r="C43" s="3">
        <v>1.7609999999999999</v>
      </c>
      <c r="D43" s="3">
        <v>0.2</v>
      </c>
      <c r="E43" s="3">
        <f>CODE(Series_B[[#This Row],[Character]])</f>
        <v>75</v>
      </c>
      <c r="F43" s="3">
        <f>Factor*(Series_B[[#This Row],[Left]]+Series_B[[#This Row],[Width]])</f>
        <v>2.2010000000000001</v>
      </c>
      <c r="G43" s="3">
        <f>Factor*(Series_B[[#This Row],[Left]]+Series_B[[#This Row],[Width]]+Series_B[[#This Row],[Right]])</f>
        <v>2.4010000000000002</v>
      </c>
      <c r="H43" s="3">
        <f>Factor*(Series_B[[#This Row],[Width]]+Series_B[[#This Row],[Right]])</f>
        <v>1.9609999999999999</v>
      </c>
    </row>
    <row r="44" spans="1:8" x14ac:dyDescent="0.25">
      <c r="A44" s="3" t="s">
        <v>69</v>
      </c>
      <c r="B44" s="3">
        <v>0.44</v>
      </c>
      <c r="C44" s="3">
        <v>1.5209999999999999</v>
      </c>
      <c r="D44" s="3">
        <v>0.12</v>
      </c>
      <c r="E44" s="3">
        <f>CODE(Series_B[[#This Row],[Character]])</f>
        <v>76</v>
      </c>
      <c r="F44" s="3">
        <f>Factor*(Series_B[[#This Row],[Left]]+Series_B[[#This Row],[Width]])</f>
        <v>1.9609999999999999</v>
      </c>
      <c r="G44" s="3">
        <f>Factor*(Series_B[[#This Row],[Left]]+Series_B[[#This Row],[Width]]+Series_B[[#This Row],[Right]])</f>
        <v>2.081</v>
      </c>
      <c r="H44" s="3">
        <f>Factor*(Series_B[[#This Row],[Width]]+Series_B[[#This Row],[Right]])</f>
        <v>1.641</v>
      </c>
    </row>
    <row r="45" spans="1:8" x14ac:dyDescent="0.25">
      <c r="A45" s="3" t="s">
        <v>70</v>
      </c>
      <c r="B45" s="3">
        <v>0.44</v>
      </c>
      <c r="C45" s="3">
        <v>1.9610000000000001</v>
      </c>
      <c r="D45" s="3">
        <v>0.44</v>
      </c>
      <c r="E45" s="3">
        <f>CODE(Series_B[[#This Row],[Character]])</f>
        <v>77</v>
      </c>
      <c r="F45" s="3">
        <f>Factor*(Series_B[[#This Row],[Left]]+Series_B[[#This Row],[Width]])</f>
        <v>2.4010000000000002</v>
      </c>
      <c r="G45" s="3">
        <f>Factor*(Series_B[[#This Row],[Left]]+Series_B[[#This Row],[Width]]+Series_B[[#This Row],[Right]])</f>
        <v>2.8410000000000002</v>
      </c>
      <c r="H45" s="3">
        <f>Factor*(Series_B[[#This Row],[Width]]+Series_B[[#This Row],[Right]])</f>
        <v>2.4010000000000002</v>
      </c>
    </row>
    <row r="46" spans="1:8" x14ac:dyDescent="0.25">
      <c r="A46" s="3" t="s">
        <v>71</v>
      </c>
      <c r="B46" s="3">
        <v>0.44</v>
      </c>
      <c r="C46" s="3">
        <v>1.7210000000000001</v>
      </c>
      <c r="D46" s="3">
        <v>0.44</v>
      </c>
      <c r="E46" s="3">
        <f>CODE(Series_B[[#This Row],[Character]])</f>
        <v>78</v>
      </c>
      <c r="F46" s="3">
        <f>Factor*(Series_B[[#This Row],[Left]]+Series_B[[#This Row],[Width]])</f>
        <v>2.161</v>
      </c>
      <c r="G46" s="3">
        <f>Factor*(Series_B[[#This Row],[Left]]+Series_B[[#This Row],[Width]]+Series_B[[#This Row],[Right]])</f>
        <v>2.601</v>
      </c>
      <c r="H46" s="3">
        <f>Factor*(Series_B[[#This Row],[Width]]+Series_B[[#This Row],[Right]])</f>
        <v>2.161</v>
      </c>
    </row>
    <row r="47" spans="1:8" x14ac:dyDescent="0.25">
      <c r="A47" s="3" t="s">
        <v>72</v>
      </c>
      <c r="B47" s="3">
        <v>0.32</v>
      </c>
      <c r="C47" s="3">
        <v>1.841</v>
      </c>
      <c r="D47" s="3">
        <v>0.32</v>
      </c>
      <c r="E47" s="3">
        <f>CODE(Series_B[[#This Row],[Character]])</f>
        <v>79</v>
      </c>
      <c r="F47" s="3">
        <f>Factor*(Series_B[[#This Row],[Left]]+Series_B[[#This Row],[Width]])</f>
        <v>2.161</v>
      </c>
      <c r="G47" s="3">
        <f>Factor*(Series_B[[#This Row],[Left]]+Series_B[[#This Row],[Width]]+Series_B[[#This Row],[Right]])</f>
        <v>2.4809999999999999</v>
      </c>
      <c r="H47" s="3">
        <f>Factor*(Series_B[[#This Row],[Width]]+Series_B[[#This Row],[Right]])</f>
        <v>2.161</v>
      </c>
    </row>
    <row r="48" spans="1:8" x14ac:dyDescent="0.25">
      <c r="A48" s="3" t="s">
        <v>73</v>
      </c>
      <c r="B48" s="3">
        <v>0.44</v>
      </c>
      <c r="C48" s="3">
        <v>1.7210000000000001</v>
      </c>
      <c r="D48" s="3">
        <v>0.12</v>
      </c>
      <c r="E48" s="3">
        <f>CODE(Series_B[[#This Row],[Character]])</f>
        <v>80</v>
      </c>
      <c r="F48" s="3">
        <f>Factor*(Series_B[[#This Row],[Left]]+Series_B[[#This Row],[Width]])</f>
        <v>2.161</v>
      </c>
      <c r="G48" s="3">
        <f>Factor*(Series_B[[#This Row],[Left]]+Series_B[[#This Row],[Width]]+Series_B[[#This Row],[Right]])</f>
        <v>2.2810000000000001</v>
      </c>
      <c r="H48" s="3">
        <f>Factor*(Series_B[[#This Row],[Width]]+Series_B[[#This Row],[Right]])</f>
        <v>1.8410000000000002</v>
      </c>
    </row>
    <row r="49" spans="1:8" x14ac:dyDescent="0.25">
      <c r="A49" s="3" t="s">
        <v>74</v>
      </c>
      <c r="B49" s="3">
        <v>0.32</v>
      </c>
      <c r="C49" s="3">
        <v>1.841</v>
      </c>
      <c r="D49" s="3">
        <v>0.32</v>
      </c>
      <c r="E49" s="3">
        <f>CODE(Series_B[[#This Row],[Character]])</f>
        <v>81</v>
      </c>
      <c r="F49" s="3">
        <f>Factor*(Series_B[[#This Row],[Left]]+Series_B[[#This Row],[Width]])</f>
        <v>2.161</v>
      </c>
      <c r="G49" s="3">
        <f>Factor*(Series_B[[#This Row],[Left]]+Series_B[[#This Row],[Width]]+Series_B[[#This Row],[Right]])</f>
        <v>2.4809999999999999</v>
      </c>
      <c r="H49" s="3">
        <f>Factor*(Series_B[[#This Row],[Width]]+Series_B[[#This Row],[Right]])</f>
        <v>2.161</v>
      </c>
    </row>
    <row r="50" spans="1:8" x14ac:dyDescent="0.25">
      <c r="A50" s="3" t="s">
        <v>75</v>
      </c>
      <c r="B50" s="3">
        <v>0.44</v>
      </c>
      <c r="C50" s="3">
        <v>1.7210000000000001</v>
      </c>
      <c r="D50" s="3">
        <v>0.2</v>
      </c>
      <c r="E50" s="3">
        <f>CODE(Series_B[[#This Row],[Character]])</f>
        <v>82</v>
      </c>
      <c r="F50" s="3">
        <f>Factor*(Series_B[[#This Row],[Left]]+Series_B[[#This Row],[Width]])</f>
        <v>2.161</v>
      </c>
      <c r="G50" s="3">
        <f>Factor*(Series_B[[#This Row],[Left]]+Series_B[[#This Row],[Width]]+Series_B[[#This Row],[Right]])</f>
        <v>2.3610000000000002</v>
      </c>
      <c r="H50" s="3">
        <f>Factor*(Series_B[[#This Row],[Width]]+Series_B[[#This Row],[Right]])</f>
        <v>1.921</v>
      </c>
    </row>
    <row r="51" spans="1:8" x14ac:dyDescent="0.25">
      <c r="A51" s="3" t="s">
        <v>76</v>
      </c>
      <c r="B51" s="3">
        <v>0.2</v>
      </c>
      <c r="C51" s="3">
        <v>1.7210000000000001</v>
      </c>
      <c r="D51" s="3">
        <v>0.2</v>
      </c>
      <c r="E51" s="3">
        <f>CODE(Series_B[[#This Row],[Character]])</f>
        <v>83</v>
      </c>
      <c r="F51" s="3">
        <f>Factor*(Series_B[[#This Row],[Left]]+Series_B[[#This Row],[Width]])</f>
        <v>1.921</v>
      </c>
      <c r="G51" s="3">
        <f>Factor*(Series_B[[#This Row],[Left]]+Series_B[[#This Row],[Width]]+Series_B[[#This Row],[Right]])</f>
        <v>2.121</v>
      </c>
      <c r="H51" s="3">
        <f>Factor*(Series_B[[#This Row],[Width]]+Series_B[[#This Row],[Right]])</f>
        <v>1.921</v>
      </c>
    </row>
    <row r="52" spans="1:8" x14ac:dyDescent="0.25">
      <c r="A52" s="3" t="s">
        <v>77</v>
      </c>
      <c r="B52" s="3">
        <v>0.12</v>
      </c>
      <c r="C52" s="3">
        <v>1.5209999999999999</v>
      </c>
      <c r="D52" s="3">
        <v>0.12</v>
      </c>
      <c r="E52" s="3">
        <f>CODE(Series_B[[#This Row],[Character]])</f>
        <v>84</v>
      </c>
      <c r="F52" s="3">
        <f>Factor*(Series_B[[#This Row],[Left]]+Series_B[[#This Row],[Width]])</f>
        <v>1.641</v>
      </c>
      <c r="G52" s="3">
        <f>Factor*(Series_B[[#This Row],[Left]]+Series_B[[#This Row],[Width]]+Series_B[[#This Row],[Right]])</f>
        <v>1.7610000000000001</v>
      </c>
      <c r="H52" s="3">
        <f>Factor*(Series_B[[#This Row],[Width]]+Series_B[[#This Row],[Right]])</f>
        <v>1.641</v>
      </c>
    </row>
    <row r="53" spans="1:8" x14ac:dyDescent="0.25">
      <c r="A53" s="3" t="s">
        <v>78</v>
      </c>
      <c r="B53" s="3">
        <v>0.44</v>
      </c>
      <c r="C53" s="3">
        <v>1.7210000000000001</v>
      </c>
      <c r="D53" s="3">
        <v>0.44</v>
      </c>
      <c r="E53" s="3">
        <f>CODE(Series_B[[#This Row],[Character]])</f>
        <v>85</v>
      </c>
      <c r="F53" s="3">
        <f>Factor*(Series_B[[#This Row],[Left]]+Series_B[[#This Row],[Width]])</f>
        <v>2.161</v>
      </c>
      <c r="G53" s="3">
        <f>Factor*(Series_B[[#This Row],[Left]]+Series_B[[#This Row],[Width]]+Series_B[[#This Row],[Right]])</f>
        <v>2.601</v>
      </c>
      <c r="H53" s="3">
        <f>Factor*(Series_B[[#This Row],[Width]]+Series_B[[#This Row],[Right]])</f>
        <v>2.161</v>
      </c>
    </row>
    <row r="54" spans="1:8" x14ac:dyDescent="0.25">
      <c r="A54" s="3" t="s">
        <v>79</v>
      </c>
      <c r="B54" s="3">
        <v>0.12</v>
      </c>
      <c r="C54" s="3">
        <v>1.881</v>
      </c>
      <c r="D54" s="3">
        <v>0.12</v>
      </c>
      <c r="E54" s="3">
        <f>CODE(Series_B[[#This Row],[Character]])</f>
        <v>86</v>
      </c>
      <c r="F54" s="3">
        <f>Factor*(Series_B[[#This Row],[Left]]+Series_B[[#This Row],[Width]])</f>
        <v>2.0009999999999999</v>
      </c>
      <c r="G54" s="3">
        <f>Factor*(Series_B[[#This Row],[Left]]+Series_B[[#This Row],[Width]]+Series_B[[#This Row],[Right]])</f>
        <v>2.121</v>
      </c>
      <c r="H54" s="3">
        <f>Factor*(Series_B[[#This Row],[Width]]+Series_B[[#This Row],[Right]])</f>
        <v>2.0009999999999999</v>
      </c>
    </row>
    <row r="55" spans="1:8" x14ac:dyDescent="0.25">
      <c r="A55" s="3" t="s">
        <v>80</v>
      </c>
      <c r="B55" s="3">
        <v>0.12</v>
      </c>
      <c r="C55" s="3">
        <v>2.5609999999999999</v>
      </c>
      <c r="D55" s="3">
        <v>0.12</v>
      </c>
      <c r="E55" s="3">
        <f>CODE(Series_B[[#This Row],[Character]])</f>
        <v>87</v>
      </c>
      <c r="F55" s="3">
        <f>Factor*(Series_B[[#This Row],[Left]]+Series_B[[#This Row],[Width]])</f>
        <v>2.681</v>
      </c>
      <c r="G55" s="3">
        <f>Factor*(Series_B[[#This Row],[Left]]+Series_B[[#This Row],[Width]]+Series_B[[#This Row],[Right]])</f>
        <v>2.8010000000000002</v>
      </c>
      <c r="H55" s="3">
        <f>Factor*(Series_B[[#This Row],[Width]]+Series_B[[#This Row],[Right]])</f>
        <v>2.681</v>
      </c>
    </row>
    <row r="56" spans="1:8" x14ac:dyDescent="0.25">
      <c r="A56" s="3" t="s">
        <v>81</v>
      </c>
      <c r="B56" s="3">
        <v>0.2</v>
      </c>
      <c r="C56" s="3">
        <v>1.881</v>
      </c>
      <c r="D56" s="3">
        <v>0.2</v>
      </c>
      <c r="E56" s="3">
        <f>CODE(Series_B[[#This Row],[Character]])</f>
        <v>88</v>
      </c>
      <c r="F56" s="3">
        <f>Factor*(Series_B[[#This Row],[Left]]+Series_B[[#This Row],[Width]])</f>
        <v>2.081</v>
      </c>
      <c r="G56" s="3">
        <f>Factor*(Series_B[[#This Row],[Left]]+Series_B[[#This Row],[Width]]+Series_B[[#This Row],[Right]])</f>
        <v>2.2810000000000001</v>
      </c>
      <c r="H56" s="3">
        <f>Factor*(Series_B[[#This Row],[Width]]+Series_B[[#This Row],[Right]])</f>
        <v>2.081</v>
      </c>
    </row>
    <row r="57" spans="1:8" x14ac:dyDescent="0.25">
      <c r="A57" s="3" t="s">
        <v>82</v>
      </c>
      <c r="B57" s="3">
        <v>0.12</v>
      </c>
      <c r="C57" s="3">
        <v>2.161</v>
      </c>
      <c r="D57" s="3">
        <v>0.12</v>
      </c>
      <c r="E57" s="3">
        <f>CODE(Series_B[[#This Row],[Character]])</f>
        <v>89</v>
      </c>
      <c r="F57" s="3">
        <f>Factor*(Series_B[[#This Row],[Left]]+Series_B[[#This Row],[Width]])</f>
        <v>2.2810000000000001</v>
      </c>
      <c r="G57" s="3">
        <f>Factor*(Series_B[[#This Row],[Left]]+Series_B[[#This Row],[Width]]+Series_B[[#This Row],[Right]])</f>
        <v>2.4010000000000002</v>
      </c>
      <c r="H57" s="3">
        <f>Factor*(Series_B[[#This Row],[Width]]+Series_B[[#This Row],[Right]])</f>
        <v>2.2810000000000001</v>
      </c>
    </row>
    <row r="58" spans="1:8" x14ac:dyDescent="0.25">
      <c r="A58" s="3" t="s">
        <v>83</v>
      </c>
      <c r="B58" s="3">
        <v>0.2</v>
      </c>
      <c r="C58" s="3">
        <v>1.7210000000000001</v>
      </c>
      <c r="D58" s="3">
        <v>0.2</v>
      </c>
      <c r="E58" s="3">
        <f>CODE(Series_B[[#This Row],[Character]])</f>
        <v>90</v>
      </c>
      <c r="F58" s="3">
        <f>Factor*(Series_B[[#This Row],[Left]]+Series_B[[#This Row],[Width]])</f>
        <v>1.921</v>
      </c>
      <c r="G58" s="3">
        <f>Factor*(Series_B[[#This Row],[Left]]+Series_B[[#This Row],[Width]]+Series_B[[#This Row],[Right]])</f>
        <v>2.121</v>
      </c>
      <c r="H58" s="3">
        <f>Factor*(Series_B[[#This Row],[Width]]+Series_B[[#This Row],[Right]])</f>
        <v>1.921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CODE(Series_B[[#This Row],[Character]])</f>
        <v>126</v>
      </c>
      <c r="F59" s="3">
        <f>Factor*(Series_B[[#This Row],[Left]]+Series_B[[#This Row],[Width]])</f>
        <v>0</v>
      </c>
      <c r="G59" s="3">
        <f>Factor*(Series_B[[#This Row],[Left]]+Series_B[[#This Row],[Width]]+Series_B[[#This Row],[Right]])</f>
        <v>0</v>
      </c>
      <c r="H59" s="3">
        <f>Factor*(Series_B[[#This Row],[Width]]+Series_B[[#This Row],[Right]])</f>
        <v>0</v>
      </c>
    </row>
    <row r="60" spans="1:8" x14ac:dyDescent="0.25">
      <c r="A60" s="3" t="s">
        <v>85</v>
      </c>
      <c r="B60" s="3">
        <v>0.12</v>
      </c>
      <c r="C60" s="3">
        <v>1.4810000000000001</v>
      </c>
      <c r="D60" s="3">
        <v>0.28000000000000003</v>
      </c>
      <c r="E60" s="3">
        <f>CODE(Series_B[[#This Row],[Character]])</f>
        <v>97</v>
      </c>
      <c r="F60" s="3">
        <f>Factor*(Series_B[[#This Row],[Left]]+Series_B[[#This Row],[Width]])</f>
        <v>1.601</v>
      </c>
      <c r="G60" s="3">
        <f>Factor*(Series_B[[#This Row],[Left]]+Series_B[[#This Row],[Width]]+Series_B[[#This Row],[Right]])</f>
        <v>1.881</v>
      </c>
      <c r="H60" s="3">
        <f>Factor*(Series_B[[#This Row],[Width]]+Series_B[[#This Row],[Right]])</f>
        <v>1.7610000000000001</v>
      </c>
    </row>
    <row r="61" spans="1:8" x14ac:dyDescent="0.25">
      <c r="A61" s="3" t="s">
        <v>86</v>
      </c>
      <c r="B61" s="3">
        <v>0.32</v>
      </c>
      <c r="C61" s="3">
        <v>1.4810000000000001</v>
      </c>
      <c r="D61" s="3">
        <v>0.2</v>
      </c>
      <c r="E61" s="3">
        <f>CODE(Series_B[[#This Row],[Character]])</f>
        <v>98</v>
      </c>
      <c r="F61" s="3">
        <f>Factor*(Series_B[[#This Row],[Left]]+Series_B[[#This Row],[Width]])</f>
        <v>1.8010000000000002</v>
      </c>
      <c r="G61" s="3">
        <f>Factor*(Series_B[[#This Row],[Left]]+Series_B[[#This Row],[Width]]+Series_B[[#This Row],[Right]])</f>
        <v>2.0010000000000003</v>
      </c>
      <c r="H61" s="3">
        <f>Factor*(Series_B[[#This Row],[Width]]+Series_B[[#This Row],[Right]])</f>
        <v>1.681</v>
      </c>
    </row>
    <row r="62" spans="1:8" x14ac:dyDescent="0.25">
      <c r="A62" s="3" t="s">
        <v>87</v>
      </c>
      <c r="B62" s="3">
        <v>0.2</v>
      </c>
      <c r="C62" s="3">
        <v>1.4810000000000001</v>
      </c>
      <c r="D62" s="3">
        <v>0.08</v>
      </c>
      <c r="E62" s="3">
        <f>CODE(Series_B[[#This Row],[Character]])</f>
        <v>99</v>
      </c>
      <c r="F62" s="3">
        <f>Factor*(Series_B[[#This Row],[Left]]+Series_B[[#This Row],[Width]])</f>
        <v>1.681</v>
      </c>
      <c r="G62" s="3">
        <f>Factor*(Series_B[[#This Row],[Left]]+Series_B[[#This Row],[Width]]+Series_B[[#This Row],[Right]])</f>
        <v>1.7610000000000001</v>
      </c>
      <c r="H62" s="3">
        <f>Factor*(Series_B[[#This Row],[Width]]+Series_B[[#This Row],[Right]])</f>
        <v>1.5610000000000002</v>
      </c>
    </row>
    <row r="63" spans="1:8" x14ac:dyDescent="0.25">
      <c r="A63" s="3" t="s">
        <v>88</v>
      </c>
      <c r="B63" s="3">
        <v>0.2</v>
      </c>
      <c r="C63" s="3">
        <v>1.4810000000000001</v>
      </c>
      <c r="D63" s="3">
        <v>0.32</v>
      </c>
      <c r="E63" s="3">
        <f>CODE(Series_B[[#This Row],[Character]])</f>
        <v>100</v>
      </c>
      <c r="F63" s="3">
        <f>Factor*(Series_B[[#This Row],[Left]]+Series_B[[#This Row],[Width]])</f>
        <v>1.681</v>
      </c>
      <c r="G63" s="3">
        <f>Factor*(Series_B[[#This Row],[Left]]+Series_B[[#This Row],[Width]]+Series_B[[#This Row],[Right]])</f>
        <v>2.0009999999999999</v>
      </c>
      <c r="H63" s="3">
        <f>Factor*(Series_B[[#This Row],[Width]]+Series_B[[#This Row],[Right]])</f>
        <v>1.8010000000000002</v>
      </c>
    </row>
    <row r="64" spans="1:8" x14ac:dyDescent="0.25">
      <c r="A64" s="3" t="s">
        <v>89</v>
      </c>
      <c r="B64" s="3">
        <v>0.2</v>
      </c>
      <c r="C64" s="3">
        <v>1.4810000000000001</v>
      </c>
      <c r="D64" s="3">
        <v>0.12</v>
      </c>
      <c r="E64" s="3">
        <f>CODE(Series_B[[#This Row],[Character]])</f>
        <v>101</v>
      </c>
      <c r="F64" s="3">
        <f>Factor*(Series_B[[#This Row],[Left]]+Series_B[[#This Row],[Width]])</f>
        <v>1.681</v>
      </c>
      <c r="G64" s="3">
        <f>Factor*(Series_B[[#This Row],[Left]]+Series_B[[#This Row],[Width]]+Series_B[[#This Row],[Right]])</f>
        <v>1.8010000000000002</v>
      </c>
      <c r="H64" s="3">
        <f>Factor*(Series_B[[#This Row],[Width]]+Series_B[[#This Row],[Right]])</f>
        <v>1.601</v>
      </c>
    </row>
    <row r="65" spans="1:8" x14ac:dyDescent="0.25">
      <c r="A65" s="3" t="s">
        <v>90</v>
      </c>
      <c r="B65" s="3">
        <v>0.12</v>
      </c>
      <c r="C65" s="3">
        <v>0.92</v>
      </c>
      <c r="D65" s="3">
        <v>0.08</v>
      </c>
      <c r="E65" s="3">
        <f>CODE(Series_B[[#This Row],[Character]])</f>
        <v>102</v>
      </c>
      <c r="F65" s="3">
        <f>Factor*(Series_B[[#This Row],[Left]]+Series_B[[#This Row],[Width]])</f>
        <v>1.04</v>
      </c>
      <c r="G65" s="3">
        <f>Factor*(Series_B[[#This Row],[Left]]+Series_B[[#This Row],[Width]]+Series_B[[#This Row],[Right]])</f>
        <v>1.1200000000000001</v>
      </c>
      <c r="H65" s="3">
        <f>Factor*(Series_B[[#This Row],[Width]]+Series_B[[#This Row],[Right]])</f>
        <v>1</v>
      </c>
    </row>
    <row r="66" spans="1:8" x14ac:dyDescent="0.25">
      <c r="A66" s="3" t="s">
        <v>91</v>
      </c>
      <c r="B66" s="3">
        <v>0.2</v>
      </c>
      <c r="C66" s="3">
        <v>1.4410000000000001</v>
      </c>
      <c r="D66" s="3">
        <v>0.24</v>
      </c>
      <c r="E66" s="3">
        <f>CODE(Series_B[[#This Row],[Character]])</f>
        <v>103</v>
      </c>
      <c r="F66" s="3">
        <f>Factor*(Series_B[[#This Row],[Left]]+Series_B[[#This Row],[Width]])</f>
        <v>1.641</v>
      </c>
      <c r="G66" s="3">
        <f>Factor*(Series_B[[#This Row],[Left]]+Series_B[[#This Row],[Width]]+Series_B[[#This Row],[Right]])</f>
        <v>1.881</v>
      </c>
      <c r="H66" s="3">
        <f>Factor*(Series_B[[#This Row],[Width]]+Series_B[[#This Row],[Right]])</f>
        <v>1.681</v>
      </c>
    </row>
    <row r="67" spans="1:8" x14ac:dyDescent="0.25">
      <c r="A67" s="3" t="s">
        <v>92</v>
      </c>
      <c r="B67" s="3">
        <v>0.32</v>
      </c>
      <c r="C67" s="3">
        <v>1.4410000000000001</v>
      </c>
      <c r="D67" s="3">
        <v>0.28000000000000003</v>
      </c>
      <c r="E67" s="3">
        <f>CODE(Series_B[[#This Row],[Character]])</f>
        <v>104</v>
      </c>
      <c r="F67" s="3">
        <f>Factor*(Series_B[[#This Row],[Left]]+Series_B[[#This Row],[Width]])</f>
        <v>1.7610000000000001</v>
      </c>
      <c r="G67" s="3">
        <f>Factor*(Series_B[[#This Row],[Left]]+Series_B[[#This Row],[Width]]+Series_B[[#This Row],[Right]])</f>
        <v>2.0410000000000004</v>
      </c>
      <c r="H67" s="3">
        <f>Factor*(Series_B[[#This Row],[Width]]+Series_B[[#This Row],[Right]])</f>
        <v>1.7210000000000001</v>
      </c>
    </row>
    <row r="68" spans="1:8" x14ac:dyDescent="0.25">
      <c r="A68" s="3" t="s">
        <v>93</v>
      </c>
      <c r="B68" s="3">
        <v>0.32</v>
      </c>
      <c r="C68" s="3">
        <v>0.52</v>
      </c>
      <c r="D68" s="3">
        <v>0.32</v>
      </c>
      <c r="E68" s="3">
        <f>CODE(Series_B[[#This Row],[Character]])</f>
        <v>105</v>
      </c>
      <c r="F68" s="3">
        <f>Factor*(Series_B[[#This Row],[Left]]+Series_B[[#This Row],[Width]])</f>
        <v>0.84000000000000008</v>
      </c>
      <c r="G68" s="3">
        <f>Factor*(Series_B[[#This Row],[Left]]+Series_B[[#This Row],[Width]]+Series_B[[#This Row],[Right]])</f>
        <v>1.1600000000000001</v>
      </c>
      <c r="H68" s="3">
        <f>Factor*(Series_B[[#This Row],[Width]]+Series_B[[#This Row],[Right]])</f>
        <v>0.84000000000000008</v>
      </c>
    </row>
    <row r="69" spans="1:8" x14ac:dyDescent="0.25">
      <c r="A69" s="3" t="s">
        <v>94</v>
      </c>
      <c r="B69" s="3">
        <v>0</v>
      </c>
      <c r="C69" s="3">
        <v>0.92</v>
      </c>
      <c r="D69" s="3">
        <v>0.32</v>
      </c>
      <c r="E69" s="3">
        <f>CODE(Series_B[[#This Row],[Character]])</f>
        <v>106</v>
      </c>
      <c r="F69" s="3">
        <f>Factor*(Series_B[[#This Row],[Left]]+Series_B[[#This Row],[Width]])</f>
        <v>0.92</v>
      </c>
      <c r="G69" s="3">
        <f>Factor*(Series_B[[#This Row],[Left]]+Series_B[[#This Row],[Width]]+Series_B[[#This Row],[Right]])</f>
        <v>1.24</v>
      </c>
      <c r="H69" s="3">
        <f>Factor*(Series_B[[#This Row],[Width]]+Series_B[[#This Row],[Right]])</f>
        <v>1.24</v>
      </c>
    </row>
    <row r="70" spans="1:8" x14ac:dyDescent="0.25">
      <c r="A70" s="3" t="s">
        <v>95</v>
      </c>
      <c r="B70" s="3">
        <v>0.32</v>
      </c>
      <c r="C70" s="3">
        <v>1.601</v>
      </c>
      <c r="D70" s="3">
        <v>0.08</v>
      </c>
      <c r="E70" s="3">
        <f>CODE(Series_B[[#This Row],[Character]])</f>
        <v>107</v>
      </c>
      <c r="F70" s="3">
        <f>Factor*(Series_B[[#This Row],[Left]]+Series_B[[#This Row],[Width]])</f>
        <v>1.921</v>
      </c>
      <c r="G70" s="3">
        <f>Factor*(Series_B[[#This Row],[Left]]+Series_B[[#This Row],[Width]]+Series_B[[#This Row],[Right]])</f>
        <v>2.0009999999999999</v>
      </c>
      <c r="H70" s="3">
        <f>Factor*(Series_B[[#This Row],[Width]]+Series_B[[#This Row],[Right]])</f>
        <v>1.681</v>
      </c>
    </row>
    <row r="71" spans="1:8" x14ac:dyDescent="0.25">
      <c r="A71" s="3" t="s">
        <v>96</v>
      </c>
      <c r="B71" s="3">
        <v>0.32</v>
      </c>
      <c r="C71" s="3">
        <v>0.52</v>
      </c>
      <c r="D71" s="3">
        <v>0.32</v>
      </c>
      <c r="E71" s="3">
        <f>CODE(Series_B[[#This Row],[Character]])</f>
        <v>108</v>
      </c>
      <c r="F71" s="3">
        <f>Factor*(Series_B[[#This Row],[Left]]+Series_B[[#This Row],[Width]])</f>
        <v>0.84000000000000008</v>
      </c>
      <c r="G71" s="3">
        <f>Factor*(Series_B[[#This Row],[Left]]+Series_B[[#This Row],[Width]]+Series_B[[#This Row],[Right]])</f>
        <v>1.1600000000000001</v>
      </c>
      <c r="H71" s="3">
        <f>Factor*(Series_B[[#This Row],[Width]]+Series_B[[#This Row],[Right]])</f>
        <v>0.84000000000000008</v>
      </c>
    </row>
    <row r="72" spans="1:8" x14ac:dyDescent="0.25">
      <c r="A72" s="3" t="s">
        <v>97</v>
      </c>
      <c r="B72" s="3">
        <v>0.32</v>
      </c>
      <c r="C72" s="3">
        <v>2.3610000000000002</v>
      </c>
      <c r="D72" s="3">
        <v>0.28000000000000003</v>
      </c>
      <c r="E72" s="3">
        <f>CODE(Series_B[[#This Row],[Character]])</f>
        <v>109</v>
      </c>
      <c r="F72" s="3">
        <f>Factor*(Series_B[[#This Row],[Left]]+Series_B[[#This Row],[Width]])</f>
        <v>2.681</v>
      </c>
      <c r="G72" s="3">
        <f>Factor*(Series_B[[#This Row],[Left]]+Series_B[[#This Row],[Width]]+Series_B[[#This Row],[Right]])</f>
        <v>2.9610000000000003</v>
      </c>
      <c r="H72" s="3">
        <f>Factor*(Series_B[[#This Row],[Width]]+Series_B[[#This Row],[Right]])</f>
        <v>2.641</v>
      </c>
    </row>
    <row r="73" spans="1:8" x14ac:dyDescent="0.25">
      <c r="A73" s="3" t="s">
        <v>98</v>
      </c>
      <c r="B73" s="3">
        <v>0.32</v>
      </c>
      <c r="C73" s="3">
        <v>1.4410000000000001</v>
      </c>
      <c r="D73" s="3">
        <v>0.28000000000000003</v>
      </c>
      <c r="E73" s="3">
        <f>CODE(Series_B[[#This Row],[Character]])</f>
        <v>110</v>
      </c>
      <c r="F73" s="3">
        <f>Factor*(Series_B[[#This Row],[Left]]+Series_B[[#This Row],[Width]])</f>
        <v>1.7610000000000001</v>
      </c>
      <c r="G73" s="3">
        <f>Factor*(Series_B[[#This Row],[Left]]+Series_B[[#This Row],[Width]]+Series_B[[#This Row],[Right]])</f>
        <v>2.0410000000000004</v>
      </c>
      <c r="H73" s="3">
        <f>Factor*(Series_B[[#This Row],[Width]]+Series_B[[#This Row],[Right]])</f>
        <v>1.7210000000000001</v>
      </c>
    </row>
    <row r="74" spans="1:8" x14ac:dyDescent="0.25">
      <c r="A74" s="3" t="s">
        <v>99</v>
      </c>
      <c r="B74" s="3">
        <v>0.2</v>
      </c>
      <c r="C74" s="3">
        <v>1.4810000000000001</v>
      </c>
      <c r="D74" s="3">
        <v>0.2</v>
      </c>
      <c r="E74" s="3">
        <f>CODE(Series_B[[#This Row],[Character]])</f>
        <v>111</v>
      </c>
      <c r="F74" s="3">
        <f>Factor*(Series_B[[#This Row],[Left]]+Series_B[[#This Row],[Width]])</f>
        <v>1.681</v>
      </c>
      <c r="G74" s="3">
        <f>Factor*(Series_B[[#This Row],[Left]]+Series_B[[#This Row],[Width]]+Series_B[[#This Row],[Right]])</f>
        <v>1.881</v>
      </c>
      <c r="H74" s="3">
        <f>Factor*(Series_B[[#This Row],[Width]]+Series_B[[#This Row],[Right]])</f>
        <v>1.681</v>
      </c>
    </row>
    <row r="75" spans="1:8" x14ac:dyDescent="0.25">
      <c r="A75" s="3" t="s">
        <v>100</v>
      </c>
      <c r="B75" s="3">
        <v>0.32</v>
      </c>
      <c r="C75" s="3">
        <v>1.4810000000000001</v>
      </c>
      <c r="D75" s="3">
        <v>0.2</v>
      </c>
      <c r="E75" s="3">
        <f>CODE(Series_B[[#This Row],[Character]])</f>
        <v>112</v>
      </c>
      <c r="F75" s="3">
        <f>Factor*(Series_B[[#This Row],[Left]]+Series_B[[#This Row],[Width]])</f>
        <v>1.8010000000000002</v>
      </c>
      <c r="G75" s="3">
        <f>Factor*(Series_B[[#This Row],[Left]]+Series_B[[#This Row],[Width]]+Series_B[[#This Row],[Right]])</f>
        <v>2.0010000000000003</v>
      </c>
      <c r="H75" s="3">
        <f>Factor*(Series_B[[#This Row],[Width]]+Series_B[[#This Row],[Right]])</f>
        <v>1.681</v>
      </c>
    </row>
    <row r="76" spans="1:8" x14ac:dyDescent="0.25">
      <c r="A76" s="3" t="s">
        <v>101</v>
      </c>
      <c r="B76" s="3">
        <v>0.2</v>
      </c>
      <c r="C76" s="3">
        <v>1.4810000000000001</v>
      </c>
      <c r="D76" s="3">
        <v>0.32</v>
      </c>
      <c r="E76" s="3">
        <f>CODE(Series_B[[#This Row],[Character]])</f>
        <v>113</v>
      </c>
      <c r="F76" s="3">
        <f>Factor*(Series_B[[#This Row],[Left]]+Series_B[[#This Row],[Width]])</f>
        <v>1.681</v>
      </c>
      <c r="G76" s="3">
        <f>Factor*(Series_B[[#This Row],[Left]]+Series_B[[#This Row],[Width]]+Series_B[[#This Row],[Right]])</f>
        <v>2.0009999999999999</v>
      </c>
      <c r="H76" s="3">
        <f>Factor*(Series_B[[#This Row],[Width]]+Series_B[[#This Row],[Right]])</f>
        <v>1.8010000000000002</v>
      </c>
    </row>
    <row r="77" spans="1:8" x14ac:dyDescent="0.25">
      <c r="A77" s="3" t="s">
        <v>102</v>
      </c>
      <c r="B77" s="3">
        <v>0.32</v>
      </c>
      <c r="C77" s="3">
        <v>1.04</v>
      </c>
      <c r="D77" s="3">
        <v>0.08</v>
      </c>
      <c r="E77" s="3">
        <f>CODE(Series_B[[#This Row],[Character]])</f>
        <v>114</v>
      </c>
      <c r="F77" s="3">
        <f>Factor*(Series_B[[#This Row],[Left]]+Series_B[[#This Row],[Width]])</f>
        <v>1.36</v>
      </c>
      <c r="G77" s="3">
        <f>Factor*(Series_B[[#This Row],[Left]]+Series_B[[#This Row],[Width]]+Series_B[[#This Row],[Right]])</f>
        <v>1.4400000000000002</v>
      </c>
      <c r="H77" s="3">
        <f>Factor*(Series_B[[#This Row],[Width]]+Series_B[[#This Row],[Right]])</f>
        <v>1.1200000000000001</v>
      </c>
    </row>
    <row r="78" spans="1:8" x14ac:dyDescent="0.25">
      <c r="A78" s="3" t="s">
        <v>103</v>
      </c>
      <c r="B78" s="3">
        <v>0.12</v>
      </c>
      <c r="C78" s="3">
        <v>1.28</v>
      </c>
      <c r="D78" s="3">
        <v>0.08</v>
      </c>
      <c r="E78" s="3">
        <f>CODE(Series_B[[#This Row],[Character]])</f>
        <v>115</v>
      </c>
      <c r="F78" s="3">
        <f>Factor*(Series_B[[#This Row],[Left]]+Series_B[[#This Row],[Width]])</f>
        <v>1.4</v>
      </c>
      <c r="G78" s="3">
        <f>Factor*(Series_B[[#This Row],[Left]]+Series_B[[#This Row],[Width]]+Series_B[[#This Row],[Right]])</f>
        <v>1.48</v>
      </c>
      <c r="H78" s="3">
        <f>Factor*(Series_B[[#This Row],[Width]]+Series_B[[#This Row],[Right]])</f>
        <v>1.36</v>
      </c>
    </row>
    <row r="79" spans="1:8" x14ac:dyDescent="0.25">
      <c r="A79" s="3" t="s">
        <v>104</v>
      </c>
      <c r="B79" s="3">
        <v>0</v>
      </c>
      <c r="C79" s="3">
        <v>1.2</v>
      </c>
      <c r="D79" s="3">
        <v>0</v>
      </c>
      <c r="E79" s="3">
        <f>CODE(Series_B[[#This Row],[Character]])</f>
        <v>116</v>
      </c>
      <c r="F79" s="3">
        <f>Factor*(Series_B[[#This Row],[Left]]+Series_B[[#This Row],[Width]])</f>
        <v>1.2</v>
      </c>
      <c r="G79" s="3">
        <f>Factor*(Series_B[[#This Row],[Left]]+Series_B[[#This Row],[Width]]+Series_B[[#This Row],[Right]])</f>
        <v>1.2</v>
      </c>
      <c r="H79" s="3">
        <f>Factor*(Series_B[[#This Row],[Width]]+Series_B[[#This Row],[Right]])</f>
        <v>1.2</v>
      </c>
    </row>
    <row r="80" spans="1:8" x14ac:dyDescent="0.25">
      <c r="A80" s="3" t="s">
        <v>105</v>
      </c>
      <c r="B80" s="3">
        <v>0.28000000000000003</v>
      </c>
      <c r="C80" s="3">
        <v>1.4410000000000001</v>
      </c>
      <c r="D80" s="3">
        <v>0.32</v>
      </c>
      <c r="E80" s="3">
        <f>CODE(Series_B[[#This Row],[Character]])</f>
        <v>117</v>
      </c>
      <c r="F80" s="3">
        <f>Factor*(Series_B[[#This Row],[Left]]+Series_B[[#This Row],[Width]])</f>
        <v>1.7210000000000001</v>
      </c>
      <c r="G80" s="3">
        <f>Factor*(Series_B[[#This Row],[Left]]+Series_B[[#This Row],[Width]]+Series_B[[#This Row],[Right]])</f>
        <v>2.0409999999999999</v>
      </c>
      <c r="H80" s="3">
        <f>Factor*(Series_B[[#This Row],[Width]]+Series_B[[#This Row],[Right]])</f>
        <v>1.7610000000000001</v>
      </c>
    </row>
    <row r="81" spans="1:8" x14ac:dyDescent="0.25">
      <c r="A81" s="3" t="s">
        <v>106</v>
      </c>
      <c r="B81" s="3">
        <v>0.08</v>
      </c>
      <c r="C81" s="3">
        <v>1.7210000000000001</v>
      </c>
      <c r="D81" s="3">
        <v>0.08</v>
      </c>
      <c r="E81" s="3">
        <f>CODE(Series_B[[#This Row],[Character]])</f>
        <v>118</v>
      </c>
      <c r="F81" s="3">
        <f>Factor*(Series_B[[#This Row],[Left]]+Series_B[[#This Row],[Width]])</f>
        <v>1.8010000000000002</v>
      </c>
      <c r="G81" s="3">
        <f>Factor*(Series_B[[#This Row],[Left]]+Series_B[[#This Row],[Width]]+Series_B[[#This Row],[Right]])</f>
        <v>1.8810000000000002</v>
      </c>
      <c r="H81" s="3">
        <f>Factor*(Series_B[[#This Row],[Width]]+Series_B[[#This Row],[Right]])</f>
        <v>1.8010000000000002</v>
      </c>
    </row>
    <row r="82" spans="1:8" x14ac:dyDescent="0.25">
      <c r="A82" s="3" t="s">
        <v>107</v>
      </c>
      <c r="B82" s="3">
        <v>0.08</v>
      </c>
      <c r="C82" s="3">
        <v>2.2410000000000001</v>
      </c>
      <c r="D82" s="3">
        <v>0.08</v>
      </c>
      <c r="E82" s="3">
        <f>CODE(Series_B[[#This Row],[Character]])</f>
        <v>119</v>
      </c>
      <c r="F82" s="3">
        <f>Factor*(Series_B[[#This Row],[Left]]+Series_B[[#This Row],[Width]])</f>
        <v>2.3210000000000002</v>
      </c>
      <c r="G82" s="3">
        <f>Factor*(Series_B[[#This Row],[Left]]+Series_B[[#This Row],[Width]]+Series_B[[#This Row],[Right]])</f>
        <v>2.4010000000000002</v>
      </c>
      <c r="H82" s="3">
        <f>Factor*(Series_B[[#This Row],[Width]]+Series_B[[#This Row],[Right]])</f>
        <v>2.3210000000000002</v>
      </c>
    </row>
    <row r="83" spans="1:8" x14ac:dyDescent="0.25">
      <c r="A83" s="3" t="s">
        <v>108</v>
      </c>
      <c r="B83" s="3">
        <v>0</v>
      </c>
      <c r="C83" s="3">
        <v>1.841</v>
      </c>
      <c r="D83" s="3">
        <v>0</v>
      </c>
      <c r="E83" s="3">
        <f>CODE(Series_B[[#This Row],[Character]])</f>
        <v>120</v>
      </c>
      <c r="F83" s="3">
        <f>Factor*(Series_B[[#This Row],[Left]]+Series_B[[#This Row],[Width]])</f>
        <v>1.841</v>
      </c>
      <c r="G83" s="3">
        <f>Factor*(Series_B[[#This Row],[Left]]+Series_B[[#This Row],[Width]]+Series_B[[#This Row],[Right]])</f>
        <v>1.841</v>
      </c>
      <c r="H83" s="3">
        <f>Factor*(Series_B[[#This Row],[Width]]+Series_B[[#This Row],[Right]])</f>
        <v>1.841</v>
      </c>
    </row>
    <row r="84" spans="1:8" x14ac:dyDescent="0.25">
      <c r="A84" s="3" t="s">
        <v>109</v>
      </c>
      <c r="B84" s="3">
        <v>0.08</v>
      </c>
      <c r="C84" s="3">
        <v>1.841</v>
      </c>
      <c r="D84" s="3">
        <v>0.08</v>
      </c>
      <c r="E84" s="3">
        <f>CODE(Series_B[[#This Row],[Character]])</f>
        <v>121</v>
      </c>
      <c r="F84" s="3">
        <f>Factor*(Series_B[[#This Row],[Left]]+Series_B[[#This Row],[Width]])</f>
        <v>1.921</v>
      </c>
      <c r="G84" s="3">
        <f>Factor*(Series_B[[#This Row],[Left]]+Series_B[[#This Row],[Width]]+Series_B[[#This Row],[Right]])</f>
        <v>2.0009999999999999</v>
      </c>
      <c r="H84" s="3">
        <f>Factor*(Series_B[[#This Row],[Width]]+Series_B[[#This Row],[Right]])</f>
        <v>1.921</v>
      </c>
    </row>
    <row r="85" spans="1:8" x14ac:dyDescent="0.25">
      <c r="A85" s="3" t="s">
        <v>110</v>
      </c>
      <c r="B85" s="3">
        <v>0.12</v>
      </c>
      <c r="C85" s="3">
        <v>1.4410000000000001</v>
      </c>
      <c r="D85" s="3">
        <v>0.12</v>
      </c>
      <c r="E85" s="3">
        <f>CODE(Series_B[[#This Row],[Character]])</f>
        <v>122</v>
      </c>
      <c r="F85" s="3">
        <f>Factor*(Series_B[[#This Row],[Left]]+Series_B[[#This Row],[Width]])</f>
        <v>1.5609999999999999</v>
      </c>
      <c r="G85" s="3">
        <f>Factor*(Series_B[[#This Row],[Left]]+Series_B[[#This Row],[Width]]+Series_B[[#This Row],[Right]])</f>
        <v>1.681</v>
      </c>
      <c r="H85" s="3">
        <f>Factor*(Series_B[[#This Row],[Width]]+Series_B[[#This Row],[Right]])</f>
        <v>1.5609999999999999</v>
      </c>
    </row>
  </sheetData>
  <sheetProtection sheet="1" objects="1" scenarios="1" selectLockedCells="1" selectUnlockedCells="1"/>
  <pageMargins left="0.75" right="0.75" top="1" bottom="1" header="0.5" footer="0.5"/>
  <pageSetup orientation="portrait" horizontalDpi="1200" verticalDpi="120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workbookViewId="0">
      <selection activeCell="H3" sqref="H3"/>
    </sheetView>
  </sheetViews>
  <sheetFormatPr defaultColWidth="8.7109375" defaultRowHeight="15" x14ac:dyDescent="0.25"/>
  <cols>
    <col min="1" max="1" width="12" customWidth="1"/>
    <col min="3" max="3" width="8.42578125" customWidth="1"/>
    <col min="5" max="5" width="8.5703125" bestFit="1" customWidth="1"/>
  </cols>
  <sheetData>
    <row r="1" spans="1:8" ht="18.75" x14ac:dyDescent="0.3">
      <c r="A1" s="21" t="s">
        <v>111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0.36</v>
      </c>
      <c r="C3" s="3">
        <v>2.3610000000000002</v>
      </c>
      <c r="D3" s="3">
        <v>0.36</v>
      </c>
      <c r="E3" s="3">
        <f>CODE(Series_C[[#This Row],[Character]])</f>
        <v>48</v>
      </c>
      <c r="F3" s="3">
        <f>Factor*(Series_C[[#This Row],[Left]]+Series_C[[#This Row],[Width]])</f>
        <v>2.7210000000000001</v>
      </c>
      <c r="G3" s="3">
        <f>Factor*(Series_C[[#This Row],[Left]]+Series_C[[#This Row],[Width]]+Series_C[[#This Row],[Right]])</f>
        <v>3.081</v>
      </c>
      <c r="H3" s="3">
        <f>Factor*(Series_C[[#This Row],[Width]]+Series_C[[#This Row],[Right]])</f>
        <v>2.7210000000000001</v>
      </c>
    </row>
    <row r="4" spans="1:8" x14ac:dyDescent="0.25">
      <c r="A4" s="3">
        <v>1</v>
      </c>
      <c r="B4" s="3">
        <v>0.36</v>
      </c>
      <c r="C4" s="3">
        <v>0.84</v>
      </c>
      <c r="D4" s="3">
        <v>0.44</v>
      </c>
      <c r="E4" s="3">
        <f>CODE(Series_C[[#This Row],[Character]])</f>
        <v>49</v>
      </c>
      <c r="F4" s="3">
        <f>Factor*(Series_C[[#This Row],[Left]]+Series_C[[#This Row],[Width]])</f>
        <v>1.2</v>
      </c>
      <c r="G4" s="3">
        <f>Factor*(Series_C[[#This Row],[Left]]+Series_C[[#This Row],[Width]]+Series_C[[#This Row],[Right]])</f>
        <v>1.64</v>
      </c>
      <c r="H4" s="3">
        <f>Factor*(Series_C[[#This Row],[Width]]+Series_C[[#This Row],[Right]])</f>
        <v>1.28</v>
      </c>
    </row>
    <row r="5" spans="1:8" x14ac:dyDescent="0.25">
      <c r="A5" s="3">
        <v>2</v>
      </c>
      <c r="B5" s="3">
        <v>0.24</v>
      </c>
      <c r="C5" s="3">
        <v>2.2410000000000001</v>
      </c>
      <c r="D5" s="3">
        <v>0.24</v>
      </c>
      <c r="E5" s="3">
        <f>CODE(Series_C[[#This Row],[Character]])</f>
        <v>50</v>
      </c>
      <c r="F5" s="3">
        <f>Factor*(Series_C[[#This Row],[Left]]+Series_C[[#This Row],[Width]])</f>
        <v>2.4809999999999999</v>
      </c>
      <c r="G5" s="3">
        <f>Factor*(Series_C[[#This Row],[Left]]+Series_C[[#This Row],[Width]]+Series_C[[#This Row],[Right]])</f>
        <v>2.7210000000000001</v>
      </c>
      <c r="H5" s="3">
        <f>Factor*(Series_C[[#This Row],[Width]]+Series_C[[#This Row],[Right]])</f>
        <v>2.4809999999999999</v>
      </c>
    </row>
    <row r="6" spans="1:8" x14ac:dyDescent="0.25">
      <c r="A6" s="3">
        <v>3</v>
      </c>
      <c r="B6" s="3">
        <v>0.24</v>
      </c>
      <c r="C6" s="3">
        <v>2.2410000000000001</v>
      </c>
      <c r="D6" s="3">
        <v>0.24</v>
      </c>
      <c r="E6" s="3">
        <f>CODE(Series_C[[#This Row],[Character]])</f>
        <v>51</v>
      </c>
      <c r="F6" s="3">
        <f>Factor*(Series_C[[#This Row],[Left]]+Series_C[[#This Row],[Width]])</f>
        <v>2.4809999999999999</v>
      </c>
      <c r="G6" s="3">
        <f>Factor*(Series_C[[#This Row],[Left]]+Series_C[[#This Row],[Width]]+Series_C[[#This Row],[Right]])</f>
        <v>2.7210000000000001</v>
      </c>
      <c r="H6" s="3">
        <f>Factor*(Series_C[[#This Row],[Width]]+Series_C[[#This Row],[Right]])</f>
        <v>2.4809999999999999</v>
      </c>
    </row>
    <row r="7" spans="1:8" x14ac:dyDescent="0.25">
      <c r="A7" s="3">
        <v>4</v>
      </c>
      <c r="B7" s="3">
        <v>0.12</v>
      </c>
      <c r="C7" s="3">
        <v>2.4809999999999999</v>
      </c>
      <c r="D7" s="3">
        <v>0.36</v>
      </c>
      <c r="E7" s="3">
        <f>CODE(Series_C[[#This Row],[Character]])</f>
        <v>52</v>
      </c>
      <c r="F7" s="3">
        <f>Factor*(Series_C[[#This Row],[Left]]+Series_C[[#This Row],[Width]])</f>
        <v>2.601</v>
      </c>
      <c r="G7" s="3">
        <f>Factor*(Series_C[[#This Row],[Left]]+Series_C[[#This Row],[Width]]+Series_C[[#This Row],[Right]])</f>
        <v>2.9609999999999999</v>
      </c>
      <c r="H7" s="3">
        <f>Factor*(Series_C[[#This Row],[Width]]+Series_C[[#This Row],[Right]])</f>
        <v>2.8409999999999997</v>
      </c>
    </row>
    <row r="8" spans="1:8" x14ac:dyDescent="0.25">
      <c r="A8" s="3">
        <v>5</v>
      </c>
      <c r="B8" s="3">
        <v>0.24</v>
      </c>
      <c r="C8" s="3">
        <v>2.2410000000000001</v>
      </c>
      <c r="D8" s="3">
        <v>0.24</v>
      </c>
      <c r="E8" s="3">
        <f>CODE(Series_C[[#This Row],[Character]])</f>
        <v>53</v>
      </c>
      <c r="F8" s="3">
        <f>Factor*(Series_C[[#This Row],[Left]]+Series_C[[#This Row],[Width]])</f>
        <v>2.4809999999999999</v>
      </c>
      <c r="G8" s="3">
        <f>Factor*(Series_C[[#This Row],[Left]]+Series_C[[#This Row],[Width]]+Series_C[[#This Row],[Right]])</f>
        <v>2.7210000000000001</v>
      </c>
      <c r="H8" s="3">
        <f>Factor*(Series_C[[#This Row],[Width]]+Series_C[[#This Row],[Right]])</f>
        <v>2.4809999999999999</v>
      </c>
    </row>
    <row r="9" spans="1:8" x14ac:dyDescent="0.25">
      <c r="A9" s="3">
        <v>6</v>
      </c>
      <c r="B9" s="3">
        <v>0.36</v>
      </c>
      <c r="C9" s="3">
        <v>2.2410000000000001</v>
      </c>
      <c r="D9" s="3">
        <v>0.36</v>
      </c>
      <c r="E9" s="3">
        <f>CODE(Series_C[[#This Row],[Character]])</f>
        <v>54</v>
      </c>
      <c r="F9" s="3">
        <f>Factor*(Series_C[[#This Row],[Left]]+Series_C[[#This Row],[Width]])</f>
        <v>2.601</v>
      </c>
      <c r="G9" s="3">
        <f>Factor*(Series_C[[#This Row],[Left]]+Series_C[[#This Row],[Width]]+Series_C[[#This Row],[Right]])</f>
        <v>2.9609999999999999</v>
      </c>
      <c r="H9" s="3">
        <f>Factor*(Series_C[[#This Row],[Width]]+Series_C[[#This Row],[Right]])</f>
        <v>2.601</v>
      </c>
    </row>
    <row r="10" spans="1:8" x14ac:dyDescent="0.25">
      <c r="A10" s="3">
        <v>7</v>
      </c>
      <c r="B10" s="3">
        <v>0.12</v>
      </c>
      <c r="C10" s="3">
        <v>2.2410000000000001</v>
      </c>
      <c r="D10" s="3">
        <v>0.36</v>
      </c>
      <c r="E10" s="3">
        <f>CODE(Series_C[[#This Row],[Character]])</f>
        <v>55</v>
      </c>
      <c r="F10" s="3">
        <f>Factor*(Series_C[[#This Row],[Left]]+Series_C[[#This Row],[Width]])</f>
        <v>2.3610000000000002</v>
      </c>
      <c r="G10" s="3">
        <f>Factor*(Series_C[[#This Row],[Left]]+Series_C[[#This Row],[Width]]+Series_C[[#This Row],[Right]])</f>
        <v>2.7210000000000001</v>
      </c>
      <c r="H10" s="3">
        <f>Factor*(Series_C[[#This Row],[Width]]+Series_C[[#This Row],[Right]])</f>
        <v>2.601</v>
      </c>
    </row>
    <row r="11" spans="1:8" x14ac:dyDescent="0.25">
      <c r="A11" s="3">
        <v>8</v>
      </c>
      <c r="B11" s="3">
        <v>0.24</v>
      </c>
      <c r="C11" s="3">
        <v>2.2410000000000001</v>
      </c>
      <c r="D11" s="3">
        <v>0.24</v>
      </c>
      <c r="E11" s="3">
        <f>CODE(Series_C[[#This Row],[Character]])</f>
        <v>56</v>
      </c>
      <c r="F11" s="3">
        <f>Factor*(Series_C[[#This Row],[Left]]+Series_C[[#This Row],[Width]])</f>
        <v>2.4809999999999999</v>
      </c>
      <c r="G11" s="3">
        <f>Factor*(Series_C[[#This Row],[Left]]+Series_C[[#This Row],[Width]]+Series_C[[#This Row],[Right]])</f>
        <v>2.7210000000000001</v>
      </c>
      <c r="H11" s="3">
        <f>Factor*(Series_C[[#This Row],[Width]]+Series_C[[#This Row],[Right]])</f>
        <v>2.4809999999999999</v>
      </c>
    </row>
    <row r="12" spans="1:8" x14ac:dyDescent="0.25">
      <c r="A12" s="3">
        <v>9</v>
      </c>
      <c r="B12" s="3">
        <v>0.24</v>
      </c>
      <c r="C12" s="3">
        <v>2.2410000000000001</v>
      </c>
      <c r="D12" s="3">
        <v>0.24</v>
      </c>
      <c r="E12" s="3">
        <f>CODE(Series_C[[#This Row],[Character]])</f>
        <v>57</v>
      </c>
      <c r="F12" s="3">
        <f>Factor*(Series_C[[#This Row],[Left]]+Series_C[[#This Row],[Width]])</f>
        <v>2.4809999999999999</v>
      </c>
      <c r="G12" s="3">
        <f>Factor*(Series_C[[#This Row],[Left]]+Series_C[[#This Row],[Width]]+Series_C[[#This Row],[Right]])</f>
        <v>2.7210000000000001</v>
      </c>
      <c r="H12" s="3">
        <f>Factor*(Series_C[[#This Row],[Width]]+Series_C[[#This Row],[Right]])</f>
        <v>2.4809999999999999</v>
      </c>
    </row>
    <row r="13" spans="1:8" x14ac:dyDescent="0.25">
      <c r="A13" s="3" t="s">
        <v>38</v>
      </c>
      <c r="B13" s="3">
        <v>0.12</v>
      </c>
      <c r="C13" s="3">
        <v>1.401</v>
      </c>
      <c r="D13" s="3">
        <v>0.12</v>
      </c>
      <c r="E13" s="3">
        <f>CODE(Series_C[[#This Row],[Character]])</f>
        <v>45</v>
      </c>
      <c r="F13" s="3">
        <f>Factor*(Series_C[[#This Row],[Left]]+Series_C[[#This Row],[Width]])</f>
        <v>1.5209999999999999</v>
      </c>
      <c r="G13" s="3">
        <f>Factor*(Series_C[[#This Row],[Left]]+Series_C[[#This Row],[Width]]+Series_C[[#This Row],[Right]])</f>
        <v>1.641</v>
      </c>
      <c r="H13" s="3">
        <f>Factor*(Series_C[[#This Row],[Width]]+Series_C[[#This Row],[Right]])</f>
        <v>1.5209999999999999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CODE(Series_C[[#This Row],[Character]])</f>
        <v>32</v>
      </c>
      <c r="F14" s="3">
        <f>Factor*(Series_C[[#This Row],[Left]]+Series_C[[#This Row],[Width]])</f>
        <v>4</v>
      </c>
      <c r="G14" s="3">
        <f>Factor*(Series_C[[#This Row],[Left]]+Series_C[[#This Row],[Width]]+Series_C[[#This Row],[Right]])</f>
        <v>4</v>
      </c>
      <c r="H14" s="3">
        <f>Factor*(Series_C[[#This Row],[Width]]+Series_C[[#This Row],[Right]])</f>
        <v>4</v>
      </c>
    </row>
    <row r="15" spans="1:8" x14ac:dyDescent="0.25">
      <c r="A15" s="3" t="s">
        <v>40</v>
      </c>
      <c r="B15" s="3">
        <v>0.44</v>
      </c>
      <c r="C15" s="3">
        <v>0.56000000000000005</v>
      </c>
      <c r="D15" s="3">
        <v>0.44</v>
      </c>
      <c r="E15" s="3">
        <f>CODE(Series_C[[#This Row],[Character]])</f>
        <v>33</v>
      </c>
      <c r="F15" s="3">
        <f>Factor*(Series_C[[#This Row],[Left]]+Series_C[[#This Row],[Width]])</f>
        <v>1</v>
      </c>
      <c r="G15" s="3">
        <f>Factor*(Series_C[[#This Row],[Left]]+Series_C[[#This Row],[Width]]+Series_C[[#This Row],[Right]])</f>
        <v>1.44</v>
      </c>
      <c r="H15" s="3">
        <f>Factor*(Series_C[[#This Row],[Width]]+Series_C[[#This Row],[Right]])</f>
        <v>1</v>
      </c>
    </row>
    <row r="16" spans="1:8" x14ac:dyDescent="0.25">
      <c r="A16" s="3" t="s">
        <v>41</v>
      </c>
      <c r="B16" s="3">
        <v>0.44</v>
      </c>
      <c r="C16" s="3">
        <v>1.7210000000000001</v>
      </c>
      <c r="D16" s="3">
        <v>0.44</v>
      </c>
      <c r="E16" s="3">
        <f>CODE(Series_C[[#This Row],[Character]])</f>
        <v>34</v>
      </c>
      <c r="F16" s="3">
        <f>Factor*(Series_C[[#This Row],[Left]]+Series_C[[#This Row],[Width]])</f>
        <v>2.161</v>
      </c>
      <c r="G16" s="3">
        <f>Factor*(Series_C[[#This Row],[Left]]+Series_C[[#This Row],[Width]]+Series_C[[#This Row],[Right]])</f>
        <v>2.601</v>
      </c>
      <c r="H16" s="3">
        <f>Factor*(Series_C[[#This Row],[Width]]+Series_C[[#This Row],[Right]])</f>
        <v>2.161</v>
      </c>
    </row>
    <row r="17" spans="1:8" x14ac:dyDescent="0.25">
      <c r="A17" s="3" t="s">
        <v>42</v>
      </c>
      <c r="B17" s="3">
        <v>0.24</v>
      </c>
      <c r="C17" s="3">
        <v>3.0419999999999998</v>
      </c>
      <c r="D17" s="3">
        <v>0.24</v>
      </c>
      <c r="E17" s="3">
        <f>CODE(Series_C[[#This Row],[Character]])</f>
        <v>35</v>
      </c>
      <c r="F17" s="3">
        <f>Factor*(Series_C[[#This Row],[Left]]+Series_C[[#This Row],[Width]])</f>
        <v>3.282</v>
      </c>
      <c r="G17" s="3">
        <f>Factor*(Series_C[[#This Row],[Left]]+Series_C[[#This Row],[Width]]+Series_C[[#This Row],[Right]])</f>
        <v>3.5220000000000002</v>
      </c>
      <c r="H17" s="3">
        <f>Factor*(Series_C[[#This Row],[Width]]+Series_C[[#This Row],[Right]])</f>
        <v>3.282</v>
      </c>
    </row>
    <row r="18" spans="1:8" x14ac:dyDescent="0.25">
      <c r="A18" s="3" t="s">
        <v>43</v>
      </c>
      <c r="B18" s="3">
        <v>0.36</v>
      </c>
      <c r="C18" s="3">
        <v>2.2410000000000001</v>
      </c>
      <c r="D18" s="3">
        <v>0.36</v>
      </c>
      <c r="E18" s="3">
        <f>CODE(Series_C[[#This Row],[Character]])</f>
        <v>36</v>
      </c>
      <c r="F18" s="3">
        <f>Factor*(Series_C[[#This Row],[Left]]+Series_C[[#This Row],[Width]])</f>
        <v>2.601</v>
      </c>
      <c r="G18" s="3">
        <f>Factor*(Series_C[[#This Row],[Left]]+Series_C[[#This Row],[Width]]+Series_C[[#This Row],[Right]])</f>
        <v>2.9609999999999999</v>
      </c>
      <c r="H18" s="3">
        <f>Factor*(Series_C[[#This Row],[Width]]+Series_C[[#This Row],[Right]])</f>
        <v>2.601</v>
      </c>
    </row>
    <row r="19" spans="1:8" x14ac:dyDescent="0.25">
      <c r="A19" s="3" t="s">
        <v>44</v>
      </c>
      <c r="B19" s="3">
        <v>0.36</v>
      </c>
      <c r="C19" s="3">
        <v>4</v>
      </c>
      <c r="D19" s="3">
        <v>0</v>
      </c>
      <c r="E19" s="3">
        <f>CODE(Series_C[[#This Row],[Character]])</f>
        <v>38</v>
      </c>
      <c r="F19" s="3">
        <f>Factor*(Series_C[[#This Row],[Left]]+Series_C[[#This Row],[Width]])</f>
        <v>4.3600000000000003</v>
      </c>
      <c r="G19" s="3">
        <f>Factor*(Series_C[[#This Row],[Left]]+Series_C[[#This Row],[Width]]+Series_C[[#This Row],[Right]])</f>
        <v>4.3600000000000003</v>
      </c>
      <c r="H19" s="3">
        <f>Factor*(Series_C[[#This Row],[Width]]+Series_C[[#This Row],[Right]])</f>
        <v>4</v>
      </c>
    </row>
    <row r="20" spans="1:8" x14ac:dyDescent="0.25">
      <c r="A20" s="3" t="s">
        <v>45</v>
      </c>
      <c r="B20" s="3">
        <v>0.36</v>
      </c>
      <c r="C20" s="3">
        <v>1.2</v>
      </c>
      <c r="D20" s="3">
        <v>0.16</v>
      </c>
      <c r="E20" s="3">
        <f>CODE(Series_C[[#This Row],[Character]])</f>
        <v>40</v>
      </c>
      <c r="F20" s="3">
        <f>Factor*(Series_C[[#This Row],[Left]]+Series_C[[#This Row],[Width]])</f>
        <v>1.56</v>
      </c>
      <c r="G20" s="3">
        <f>Factor*(Series_C[[#This Row],[Left]]+Series_C[[#This Row],[Width]]+Series_C[[#This Row],[Right]])</f>
        <v>1.72</v>
      </c>
      <c r="H20" s="3">
        <f>Factor*(Series_C[[#This Row],[Width]]+Series_C[[#This Row],[Right]])</f>
        <v>1.3599999999999999</v>
      </c>
    </row>
    <row r="21" spans="1:8" x14ac:dyDescent="0.25">
      <c r="A21" s="3" t="s">
        <v>46</v>
      </c>
      <c r="B21" s="3">
        <v>0.16</v>
      </c>
      <c r="C21" s="3">
        <v>1.2</v>
      </c>
      <c r="D21" s="3">
        <v>0.36</v>
      </c>
      <c r="E21" s="3">
        <f>CODE(Series_C[[#This Row],[Character]])</f>
        <v>41</v>
      </c>
      <c r="F21" s="3">
        <f>Factor*(Series_C[[#This Row],[Left]]+Series_C[[#This Row],[Width]])</f>
        <v>1.3599999999999999</v>
      </c>
      <c r="G21" s="3">
        <f>Factor*(Series_C[[#This Row],[Left]]+Series_C[[#This Row],[Width]]+Series_C[[#This Row],[Right]])</f>
        <v>1.7199999999999998</v>
      </c>
      <c r="H21" s="3">
        <f>Factor*(Series_C[[#This Row],[Width]]+Series_C[[#This Row],[Right]])</f>
        <v>1.56</v>
      </c>
    </row>
    <row r="22" spans="1:8" x14ac:dyDescent="0.25">
      <c r="A22" s="3" t="s">
        <v>47</v>
      </c>
      <c r="B22" s="3">
        <v>0.32</v>
      </c>
      <c r="C22" s="3">
        <v>2.081</v>
      </c>
      <c r="D22" s="3">
        <v>0.32</v>
      </c>
      <c r="E22" s="3">
        <f>CODE(Series_C[[#This Row],[Character]])</f>
        <v>42</v>
      </c>
      <c r="F22" s="3">
        <f>Factor*(Series_C[[#This Row],[Left]]+Series_C[[#This Row],[Width]])</f>
        <v>2.4009999999999998</v>
      </c>
      <c r="G22" s="3">
        <f>Factor*(Series_C[[#This Row],[Left]]+Series_C[[#This Row],[Width]]+Series_C[[#This Row],[Right]])</f>
        <v>2.7209999999999996</v>
      </c>
      <c r="H22" s="3">
        <f>Factor*(Series_C[[#This Row],[Width]]+Series_C[[#This Row],[Right]])</f>
        <v>2.4009999999999998</v>
      </c>
    </row>
    <row r="23" spans="1:8" x14ac:dyDescent="0.25">
      <c r="A23" s="3" t="s">
        <v>48</v>
      </c>
      <c r="B23" s="3">
        <v>0.16</v>
      </c>
      <c r="C23" s="3">
        <v>0.64</v>
      </c>
      <c r="D23" s="3">
        <v>0.16</v>
      </c>
      <c r="E23" s="3">
        <f>CODE(Series_C[[#This Row],[Character]])</f>
        <v>44</v>
      </c>
      <c r="F23" s="3">
        <f>Factor*(Series_C[[#This Row],[Left]]+Series_C[[#This Row],[Width]])</f>
        <v>0.8</v>
      </c>
      <c r="G23" s="3">
        <f>Factor*(Series_C[[#This Row],[Left]]+Series_C[[#This Row],[Width]]+Series_C[[#This Row],[Right]])</f>
        <v>0.96000000000000008</v>
      </c>
      <c r="H23" s="3">
        <f>Factor*(Series_C[[#This Row],[Width]]+Series_C[[#This Row],[Right]])</f>
        <v>0.8</v>
      </c>
    </row>
    <row r="24" spans="1:8" x14ac:dyDescent="0.25">
      <c r="A24" s="3" t="s">
        <v>49</v>
      </c>
      <c r="B24" s="3">
        <v>0.16</v>
      </c>
      <c r="C24" s="3">
        <v>0.64</v>
      </c>
      <c r="D24" s="3">
        <v>0.16</v>
      </c>
      <c r="E24" s="3">
        <f>CODE(Series_C[[#This Row],[Character]])</f>
        <v>46</v>
      </c>
      <c r="F24" s="3">
        <f>Factor*(Series_C[[#This Row],[Left]]+Series_C[[#This Row],[Width]])</f>
        <v>0.8</v>
      </c>
      <c r="G24" s="3">
        <f>Factor*(Series_C[[#This Row],[Left]]+Series_C[[#This Row],[Width]]+Series_C[[#This Row],[Right]])</f>
        <v>0.96000000000000008</v>
      </c>
      <c r="H24" s="3">
        <f>Factor*(Series_C[[#This Row],[Width]]+Series_C[[#This Row],[Right]])</f>
        <v>0.8</v>
      </c>
    </row>
    <row r="25" spans="1:8" x14ac:dyDescent="0.25">
      <c r="A25" s="3" t="s">
        <v>50</v>
      </c>
      <c r="B25" s="3">
        <v>0</v>
      </c>
      <c r="C25" s="3">
        <v>4.0830000000000002</v>
      </c>
      <c r="D25" s="3">
        <v>0</v>
      </c>
      <c r="E25" s="3">
        <f>CODE(Series_C[[#This Row],[Character]])</f>
        <v>47</v>
      </c>
      <c r="F25" s="3">
        <f>Factor*(Series_C[[#This Row],[Left]]+Series_C[[#This Row],[Width]])</f>
        <v>4.0830000000000002</v>
      </c>
      <c r="G25" s="3">
        <f>Factor*(Series_C[[#This Row],[Left]]+Series_C[[#This Row],[Width]]+Series_C[[#This Row],[Right]])</f>
        <v>4.0830000000000002</v>
      </c>
      <c r="H25" s="3">
        <f>Factor*(Series_C[[#This Row],[Width]]+Series_C[[#This Row],[Right]])</f>
        <v>4.0830000000000002</v>
      </c>
    </row>
    <row r="26" spans="1:8" x14ac:dyDescent="0.25">
      <c r="A26" s="3" t="s">
        <v>51</v>
      </c>
      <c r="B26" s="3">
        <v>0.16</v>
      </c>
      <c r="C26" s="3">
        <v>0.64</v>
      </c>
      <c r="D26" s="3">
        <v>0.16</v>
      </c>
      <c r="E26" s="3">
        <f>CODE(Series_C[[#This Row],[Character]])</f>
        <v>58</v>
      </c>
      <c r="F26" s="3">
        <f>Factor*(Series_C[[#This Row],[Left]]+Series_C[[#This Row],[Width]])</f>
        <v>0.8</v>
      </c>
      <c r="G26" s="3">
        <f>Factor*(Series_C[[#This Row],[Left]]+Series_C[[#This Row],[Width]]+Series_C[[#This Row],[Right]])</f>
        <v>0.96000000000000008</v>
      </c>
      <c r="H26" s="3">
        <f>Factor*(Series_C[[#This Row],[Width]]+Series_C[[#This Row],[Right]])</f>
        <v>0.8</v>
      </c>
    </row>
    <row r="27" spans="1:8" x14ac:dyDescent="0.25">
      <c r="A27" s="3" t="s">
        <v>52</v>
      </c>
      <c r="B27" s="3">
        <v>0.24</v>
      </c>
      <c r="C27" s="3">
        <v>2.4409999999999998</v>
      </c>
      <c r="D27" s="3">
        <v>0.24</v>
      </c>
      <c r="E27" s="3">
        <f>CODE(Series_C[[#This Row],[Character]])</f>
        <v>63</v>
      </c>
      <c r="F27" s="3">
        <f>Factor*(Series_C[[#This Row],[Left]]+Series_C[[#This Row],[Width]])</f>
        <v>2.681</v>
      </c>
      <c r="G27" s="3">
        <f>Factor*(Series_C[[#This Row],[Left]]+Series_C[[#This Row],[Width]]+Series_C[[#This Row],[Right]])</f>
        <v>2.9210000000000003</v>
      </c>
      <c r="H27" s="3">
        <f>Factor*(Series_C[[#This Row],[Width]]+Series_C[[#This Row],[Right]])</f>
        <v>2.681</v>
      </c>
    </row>
    <row r="28" spans="1:8" x14ac:dyDescent="0.25">
      <c r="A28" s="3" t="s">
        <v>53</v>
      </c>
      <c r="B28" s="3">
        <v>0.36</v>
      </c>
      <c r="C28" s="3">
        <v>4</v>
      </c>
      <c r="D28" s="3">
        <v>0.36</v>
      </c>
      <c r="E28" s="3">
        <f>CODE(Series_C[[#This Row],[Character]])</f>
        <v>64</v>
      </c>
      <c r="F28" s="3">
        <f>Factor*(Series_C[[#This Row],[Left]]+Series_C[[#This Row],[Width]])</f>
        <v>4.3600000000000003</v>
      </c>
      <c r="G28" s="3">
        <f>Factor*(Series_C[[#This Row],[Left]]+Series_C[[#This Row],[Width]]+Series_C[[#This Row],[Right]])</f>
        <v>4.7200000000000006</v>
      </c>
      <c r="H28" s="3">
        <f>Factor*(Series_C[[#This Row],[Width]]+Series_C[[#This Row],[Right]])</f>
        <v>4.3600000000000003</v>
      </c>
    </row>
    <row r="29" spans="1:8" x14ac:dyDescent="0.25">
      <c r="A29" s="3" t="s">
        <v>54</v>
      </c>
      <c r="B29" s="3">
        <v>0.16</v>
      </c>
      <c r="C29" s="3">
        <v>0.64</v>
      </c>
      <c r="D29" s="3">
        <v>0.16</v>
      </c>
      <c r="E29" s="3">
        <f>CODE(Series_C[[#This Row],[Character]])</f>
        <v>146</v>
      </c>
      <c r="F29" s="3">
        <f>Factor*(Series_C[[#This Row],[Left]]+Series_C[[#This Row],[Width]])</f>
        <v>0.8</v>
      </c>
      <c r="G29" s="3">
        <f>Factor*(Series_C[[#This Row],[Left]]+Series_C[[#This Row],[Width]]+Series_C[[#This Row],[Right]])</f>
        <v>0.96000000000000008</v>
      </c>
      <c r="H29" s="3">
        <f>Factor*(Series_C[[#This Row],[Width]]+Series_C[[#This Row],[Right]])</f>
        <v>0.8</v>
      </c>
    </row>
    <row r="30" spans="1:8" x14ac:dyDescent="0.25">
      <c r="A30" s="3" t="s">
        <v>55</v>
      </c>
      <c r="B30" s="3">
        <v>0.24</v>
      </c>
      <c r="C30" s="3">
        <v>1.9610000000000001</v>
      </c>
      <c r="D30" s="3">
        <v>0.12</v>
      </c>
      <c r="E30" s="3">
        <f>CODE(Series_C[[#This Row],[Character]])</f>
        <v>162</v>
      </c>
      <c r="F30" s="3">
        <f>Factor*(Series_C[[#This Row],[Left]]+Series_C[[#This Row],[Width]])</f>
        <v>2.2010000000000001</v>
      </c>
      <c r="G30" s="3">
        <f>Factor*(Series_C[[#This Row],[Left]]+Series_C[[#This Row],[Width]]+Series_C[[#This Row],[Right]])</f>
        <v>2.3210000000000002</v>
      </c>
      <c r="H30" s="3">
        <f>Factor*(Series_C[[#This Row],[Width]]+Series_C[[#This Row],[Right]])</f>
        <v>2.081</v>
      </c>
    </row>
    <row r="31" spans="1:8" x14ac:dyDescent="0.25">
      <c r="A31" s="3" t="s">
        <v>56</v>
      </c>
      <c r="B31" s="3">
        <v>0.12</v>
      </c>
      <c r="C31" s="3">
        <v>2.601</v>
      </c>
      <c r="D31" s="3">
        <v>0.12</v>
      </c>
      <c r="E31" s="3">
        <f>CODE(Series_C[[#This Row],[Character]])</f>
        <v>43</v>
      </c>
      <c r="F31" s="3">
        <f>Factor*(Series_C[[#This Row],[Left]]+Series_C[[#This Row],[Width]])</f>
        <v>2.7210000000000001</v>
      </c>
      <c r="G31" s="3">
        <f>Factor*(Series_C[[#This Row],[Left]]+Series_C[[#This Row],[Width]]+Series_C[[#This Row],[Right]])</f>
        <v>2.8410000000000002</v>
      </c>
      <c r="H31" s="3">
        <f>Factor*(Series_C[[#This Row],[Width]]+Series_C[[#This Row],[Right]])</f>
        <v>2.7210000000000001</v>
      </c>
    </row>
    <row r="32" spans="1:8" x14ac:dyDescent="0.25">
      <c r="A32" s="3" t="s">
        <v>57</v>
      </c>
      <c r="B32" s="3">
        <v>0.12</v>
      </c>
      <c r="C32" s="3">
        <v>2.601</v>
      </c>
      <c r="D32" s="3">
        <v>0.12</v>
      </c>
      <c r="E32" s="3">
        <f>CODE(Series_C[[#This Row],[Character]])</f>
        <v>61</v>
      </c>
      <c r="F32" s="3">
        <f>Factor*(Series_C[[#This Row],[Left]]+Series_C[[#This Row],[Width]])</f>
        <v>2.7210000000000001</v>
      </c>
      <c r="G32" s="3">
        <f>Factor*(Series_C[[#This Row],[Left]]+Series_C[[#This Row],[Width]]+Series_C[[#This Row],[Right]])</f>
        <v>2.8410000000000002</v>
      </c>
      <c r="H32" s="3">
        <f>Factor*(Series_C[[#This Row],[Width]]+Series_C[[#This Row],[Right]])</f>
        <v>2.7210000000000001</v>
      </c>
    </row>
    <row r="33" spans="1:8" x14ac:dyDescent="0.25">
      <c r="A33" s="3" t="s">
        <v>58</v>
      </c>
      <c r="B33" s="3">
        <v>0.12</v>
      </c>
      <c r="C33" s="3">
        <v>2.5609999999999999</v>
      </c>
      <c r="D33" s="3">
        <v>0.12</v>
      </c>
      <c r="E33" s="3">
        <f>CODE(Series_C[[#This Row],[Character]])</f>
        <v>65</v>
      </c>
      <c r="F33" s="3">
        <f>Factor*(Series_C[[#This Row],[Left]]+Series_C[[#This Row],[Width]])</f>
        <v>2.681</v>
      </c>
      <c r="G33" s="3">
        <f>Factor*(Series_C[[#This Row],[Left]]+Series_C[[#This Row],[Width]]+Series_C[[#This Row],[Right]])</f>
        <v>2.8010000000000002</v>
      </c>
      <c r="H33" s="3">
        <f>Factor*(Series_C[[#This Row],[Width]]+Series_C[[#This Row],[Right]])</f>
        <v>2.681</v>
      </c>
    </row>
    <row r="34" spans="1:8" x14ac:dyDescent="0.25">
      <c r="A34" s="3" t="s">
        <v>59</v>
      </c>
      <c r="B34" s="3">
        <v>0.44</v>
      </c>
      <c r="C34" s="3">
        <v>2.2410000000000001</v>
      </c>
      <c r="D34" s="3">
        <v>0.24</v>
      </c>
      <c r="E34" s="3">
        <f>CODE(Series_C[[#This Row],[Character]])</f>
        <v>66</v>
      </c>
      <c r="F34" s="3">
        <f>Factor*(Series_C[[#This Row],[Left]]+Series_C[[#This Row],[Width]])</f>
        <v>2.681</v>
      </c>
      <c r="G34" s="3">
        <f>Factor*(Series_C[[#This Row],[Left]]+Series_C[[#This Row],[Width]]+Series_C[[#This Row],[Right]])</f>
        <v>2.9210000000000003</v>
      </c>
      <c r="H34" s="3">
        <f>Factor*(Series_C[[#This Row],[Width]]+Series_C[[#This Row],[Right]])</f>
        <v>2.4809999999999999</v>
      </c>
    </row>
    <row r="35" spans="1:8" x14ac:dyDescent="0.25">
      <c r="A35" s="3" t="s">
        <v>60</v>
      </c>
      <c r="B35" s="3">
        <v>0.36</v>
      </c>
      <c r="C35" s="3">
        <v>2.2410000000000001</v>
      </c>
      <c r="D35" s="3">
        <v>0.36</v>
      </c>
      <c r="E35" s="3">
        <f>CODE(Series_C[[#This Row],[Character]])</f>
        <v>67</v>
      </c>
      <c r="F35" s="3">
        <f>Factor*(Series_C[[#This Row],[Left]]+Series_C[[#This Row],[Width]])</f>
        <v>2.601</v>
      </c>
      <c r="G35" s="3">
        <f>Factor*(Series_C[[#This Row],[Left]]+Series_C[[#This Row],[Width]]+Series_C[[#This Row],[Right]])</f>
        <v>2.9609999999999999</v>
      </c>
      <c r="H35" s="3">
        <f>Factor*(Series_C[[#This Row],[Width]]+Series_C[[#This Row],[Right]])</f>
        <v>2.601</v>
      </c>
    </row>
    <row r="36" spans="1:8" x14ac:dyDescent="0.25">
      <c r="A36" s="3" t="s">
        <v>61</v>
      </c>
      <c r="B36" s="3">
        <v>0.44</v>
      </c>
      <c r="C36" s="3">
        <v>2.2410000000000001</v>
      </c>
      <c r="D36" s="3">
        <v>0.36</v>
      </c>
      <c r="E36" s="3">
        <f>CODE(Series_C[[#This Row],[Character]])</f>
        <v>68</v>
      </c>
      <c r="F36" s="3">
        <f>Factor*(Series_C[[#This Row],[Left]]+Series_C[[#This Row],[Width]])</f>
        <v>2.681</v>
      </c>
      <c r="G36" s="3">
        <f>Factor*(Series_C[[#This Row],[Left]]+Series_C[[#This Row],[Width]]+Series_C[[#This Row],[Right]])</f>
        <v>3.0409999999999999</v>
      </c>
      <c r="H36" s="3">
        <f>Factor*(Series_C[[#This Row],[Width]]+Series_C[[#This Row],[Right]])</f>
        <v>2.601</v>
      </c>
    </row>
    <row r="37" spans="1:8" x14ac:dyDescent="0.25">
      <c r="A37" s="3" t="s">
        <v>62</v>
      </c>
      <c r="B37" s="3">
        <v>0.44</v>
      </c>
      <c r="C37" s="3">
        <v>2.0409999999999999</v>
      </c>
      <c r="D37" s="3">
        <v>0.24</v>
      </c>
      <c r="E37" s="3">
        <f>CODE(Series_C[[#This Row],[Character]])</f>
        <v>69</v>
      </c>
      <c r="F37" s="3">
        <f>Factor*(Series_C[[#This Row],[Left]]+Series_C[[#This Row],[Width]])</f>
        <v>2.4809999999999999</v>
      </c>
      <c r="G37" s="3">
        <f>Factor*(Series_C[[#This Row],[Left]]+Series_C[[#This Row],[Width]]+Series_C[[#This Row],[Right]])</f>
        <v>2.7210000000000001</v>
      </c>
      <c r="H37" s="3">
        <f>Factor*(Series_C[[#This Row],[Width]]+Series_C[[#This Row],[Right]])</f>
        <v>2.2809999999999997</v>
      </c>
    </row>
    <row r="38" spans="1:8" x14ac:dyDescent="0.25">
      <c r="A38" s="3" t="s">
        <v>63</v>
      </c>
      <c r="B38" s="3">
        <v>0.44</v>
      </c>
      <c r="C38" s="3">
        <v>2.0409999999999999</v>
      </c>
      <c r="D38" s="3">
        <v>0.12</v>
      </c>
      <c r="E38" s="3">
        <f>CODE(Series_C[[#This Row],[Character]])</f>
        <v>70</v>
      </c>
      <c r="F38" s="3">
        <f>Factor*(Series_C[[#This Row],[Left]]+Series_C[[#This Row],[Width]])</f>
        <v>2.4809999999999999</v>
      </c>
      <c r="G38" s="3">
        <f>Factor*(Series_C[[#This Row],[Left]]+Series_C[[#This Row],[Width]]+Series_C[[#This Row],[Right]])</f>
        <v>2.601</v>
      </c>
      <c r="H38" s="3">
        <f>Factor*(Series_C[[#This Row],[Width]]+Series_C[[#This Row],[Right]])</f>
        <v>2.161</v>
      </c>
    </row>
    <row r="39" spans="1:8" x14ac:dyDescent="0.25">
      <c r="A39" s="3" t="s">
        <v>64</v>
      </c>
      <c r="B39" s="3">
        <v>0.36</v>
      </c>
      <c r="C39" s="3">
        <v>2.2410000000000001</v>
      </c>
      <c r="D39" s="3">
        <v>0.36</v>
      </c>
      <c r="E39" s="3">
        <f>CODE(Series_C[[#This Row],[Character]])</f>
        <v>71</v>
      </c>
      <c r="F39" s="3">
        <f>Factor*(Series_C[[#This Row],[Left]]+Series_C[[#This Row],[Width]])</f>
        <v>2.601</v>
      </c>
      <c r="G39" s="3">
        <f>Factor*(Series_C[[#This Row],[Left]]+Series_C[[#This Row],[Width]]+Series_C[[#This Row],[Right]])</f>
        <v>2.9609999999999999</v>
      </c>
      <c r="H39" s="3">
        <f>Factor*(Series_C[[#This Row],[Width]]+Series_C[[#This Row],[Right]])</f>
        <v>2.601</v>
      </c>
    </row>
    <row r="40" spans="1:8" x14ac:dyDescent="0.25">
      <c r="A40" s="3" t="s">
        <v>65</v>
      </c>
      <c r="B40" s="3">
        <v>0.44</v>
      </c>
      <c r="C40" s="3">
        <v>2.2410000000000001</v>
      </c>
      <c r="D40" s="3">
        <v>0.44</v>
      </c>
      <c r="E40" s="3">
        <f>CODE(Series_C[[#This Row],[Character]])</f>
        <v>72</v>
      </c>
      <c r="F40" s="3">
        <f>Factor*(Series_C[[#This Row],[Left]]+Series_C[[#This Row],[Width]])</f>
        <v>2.681</v>
      </c>
      <c r="G40" s="3">
        <f>Factor*(Series_C[[#This Row],[Left]]+Series_C[[#This Row],[Width]]+Series_C[[#This Row],[Right]])</f>
        <v>3.121</v>
      </c>
      <c r="H40" s="3">
        <f>Factor*(Series_C[[#This Row],[Width]]+Series_C[[#This Row],[Right]])</f>
        <v>2.681</v>
      </c>
    </row>
    <row r="41" spans="1:8" x14ac:dyDescent="0.25">
      <c r="A41" s="3" t="s">
        <v>66</v>
      </c>
      <c r="B41" s="3">
        <v>0.44</v>
      </c>
      <c r="C41" s="3">
        <v>0.56000000000000005</v>
      </c>
      <c r="D41" s="3">
        <v>0.44</v>
      </c>
      <c r="E41" s="3">
        <f>CODE(Series_C[[#This Row],[Character]])</f>
        <v>73</v>
      </c>
      <c r="F41" s="3">
        <f>Factor*(Series_C[[#This Row],[Left]]+Series_C[[#This Row],[Width]])</f>
        <v>1</v>
      </c>
      <c r="G41" s="3">
        <f>Factor*(Series_C[[#This Row],[Left]]+Series_C[[#This Row],[Width]]+Series_C[[#This Row],[Right]])</f>
        <v>1.44</v>
      </c>
      <c r="H41" s="3">
        <f>Factor*(Series_C[[#This Row],[Width]]+Series_C[[#This Row],[Right]])</f>
        <v>1</v>
      </c>
    </row>
    <row r="42" spans="1:8" x14ac:dyDescent="0.25">
      <c r="A42" s="3" t="s">
        <v>67</v>
      </c>
      <c r="B42" s="3">
        <v>0.12</v>
      </c>
      <c r="C42" s="3">
        <v>2.0409999999999999</v>
      </c>
      <c r="D42" s="3">
        <v>0.44</v>
      </c>
      <c r="E42" s="3">
        <f>CODE(Series_C[[#This Row],[Character]])</f>
        <v>74</v>
      </c>
      <c r="F42" s="3">
        <f>Factor*(Series_C[[#This Row],[Left]]+Series_C[[#This Row],[Width]])</f>
        <v>2.161</v>
      </c>
      <c r="G42" s="3">
        <f>Factor*(Series_C[[#This Row],[Left]]+Series_C[[#This Row],[Width]]+Series_C[[#This Row],[Right]])</f>
        <v>2.601</v>
      </c>
      <c r="H42" s="3">
        <f>Factor*(Series_C[[#This Row],[Width]]+Series_C[[#This Row],[Right]])</f>
        <v>2.4809999999999999</v>
      </c>
    </row>
    <row r="43" spans="1:8" x14ac:dyDescent="0.25">
      <c r="A43" s="3" t="s">
        <v>68</v>
      </c>
      <c r="B43" s="3">
        <v>0.44</v>
      </c>
      <c r="C43" s="3">
        <v>2.2410000000000001</v>
      </c>
      <c r="D43" s="3">
        <v>0.24</v>
      </c>
      <c r="E43" s="3">
        <f>CODE(Series_C[[#This Row],[Character]])</f>
        <v>75</v>
      </c>
      <c r="F43" s="3">
        <f>Factor*(Series_C[[#This Row],[Left]]+Series_C[[#This Row],[Width]])</f>
        <v>2.681</v>
      </c>
      <c r="G43" s="3">
        <f>Factor*(Series_C[[#This Row],[Left]]+Series_C[[#This Row],[Width]]+Series_C[[#This Row],[Right]])</f>
        <v>2.9210000000000003</v>
      </c>
      <c r="H43" s="3">
        <f>Factor*(Series_C[[#This Row],[Width]]+Series_C[[#This Row],[Right]])</f>
        <v>2.4809999999999999</v>
      </c>
    </row>
    <row r="44" spans="1:8" x14ac:dyDescent="0.25">
      <c r="A44" s="3" t="s">
        <v>69</v>
      </c>
      <c r="B44" s="3">
        <v>0.44</v>
      </c>
      <c r="C44" s="3">
        <v>2.0409999999999999</v>
      </c>
      <c r="D44" s="3">
        <v>0.12</v>
      </c>
      <c r="E44" s="3">
        <f>CODE(Series_C[[#This Row],[Character]])</f>
        <v>76</v>
      </c>
      <c r="F44" s="3">
        <f>Factor*(Series_C[[#This Row],[Left]]+Series_C[[#This Row],[Width]])</f>
        <v>2.4809999999999999</v>
      </c>
      <c r="G44" s="3">
        <f>Factor*(Series_C[[#This Row],[Left]]+Series_C[[#This Row],[Width]]+Series_C[[#This Row],[Right]])</f>
        <v>2.601</v>
      </c>
      <c r="H44" s="3">
        <f>Factor*(Series_C[[#This Row],[Width]]+Series_C[[#This Row],[Right]])</f>
        <v>2.161</v>
      </c>
    </row>
    <row r="45" spans="1:8" x14ac:dyDescent="0.25">
      <c r="A45" s="3" t="s">
        <v>70</v>
      </c>
      <c r="B45" s="3">
        <v>0.44</v>
      </c>
      <c r="C45" s="3">
        <v>2.6419999999999999</v>
      </c>
      <c r="D45" s="3">
        <v>0.44</v>
      </c>
      <c r="E45" s="3">
        <f>CODE(Series_C[[#This Row],[Character]])</f>
        <v>77</v>
      </c>
      <c r="F45" s="3">
        <f>Factor*(Series_C[[#This Row],[Left]]+Series_C[[#This Row],[Width]])</f>
        <v>3.0819999999999999</v>
      </c>
      <c r="G45" s="3">
        <f>Factor*(Series_C[[#This Row],[Left]]+Series_C[[#This Row],[Width]]+Series_C[[#This Row],[Right]])</f>
        <v>3.5219999999999998</v>
      </c>
      <c r="H45" s="3">
        <f>Factor*(Series_C[[#This Row],[Width]]+Series_C[[#This Row],[Right]])</f>
        <v>3.0819999999999999</v>
      </c>
    </row>
    <row r="46" spans="1:8" x14ac:dyDescent="0.25">
      <c r="A46" s="3" t="s">
        <v>71</v>
      </c>
      <c r="B46" s="3">
        <v>0.44</v>
      </c>
      <c r="C46" s="3">
        <v>2.2410000000000001</v>
      </c>
      <c r="D46" s="3">
        <v>0.44</v>
      </c>
      <c r="E46" s="3">
        <f>CODE(Series_C[[#This Row],[Character]])</f>
        <v>78</v>
      </c>
      <c r="F46" s="3">
        <f>Factor*(Series_C[[#This Row],[Left]]+Series_C[[#This Row],[Width]])</f>
        <v>2.681</v>
      </c>
      <c r="G46" s="3">
        <f>Factor*(Series_C[[#This Row],[Left]]+Series_C[[#This Row],[Width]]+Series_C[[#This Row],[Right]])</f>
        <v>3.121</v>
      </c>
      <c r="H46" s="3">
        <f>Factor*(Series_C[[#This Row],[Width]]+Series_C[[#This Row],[Right]])</f>
        <v>2.681</v>
      </c>
    </row>
    <row r="47" spans="1:8" x14ac:dyDescent="0.25">
      <c r="A47" s="3" t="s">
        <v>72</v>
      </c>
      <c r="B47" s="3">
        <v>0.36</v>
      </c>
      <c r="C47" s="3">
        <v>2.3610000000000002</v>
      </c>
      <c r="D47" s="3">
        <v>0.36</v>
      </c>
      <c r="E47" s="3">
        <f>CODE(Series_C[[#This Row],[Character]])</f>
        <v>79</v>
      </c>
      <c r="F47" s="3">
        <f>Factor*(Series_C[[#This Row],[Left]]+Series_C[[#This Row],[Width]])</f>
        <v>2.7210000000000001</v>
      </c>
      <c r="G47" s="3">
        <f>Factor*(Series_C[[#This Row],[Left]]+Series_C[[#This Row],[Width]]+Series_C[[#This Row],[Right]])</f>
        <v>3.081</v>
      </c>
      <c r="H47" s="3">
        <f>Factor*(Series_C[[#This Row],[Width]]+Series_C[[#This Row],[Right]])</f>
        <v>2.7210000000000001</v>
      </c>
    </row>
    <row r="48" spans="1:8" x14ac:dyDescent="0.25">
      <c r="A48" s="3" t="s">
        <v>73</v>
      </c>
      <c r="B48" s="3">
        <v>0.44</v>
      </c>
      <c r="C48" s="3">
        <v>2.2410000000000001</v>
      </c>
      <c r="D48" s="3">
        <v>0.36</v>
      </c>
      <c r="E48" s="3">
        <f>CODE(Series_C[[#This Row],[Character]])</f>
        <v>80</v>
      </c>
      <c r="F48" s="3">
        <f>Factor*(Series_C[[#This Row],[Left]]+Series_C[[#This Row],[Width]])</f>
        <v>2.681</v>
      </c>
      <c r="G48" s="3">
        <f>Factor*(Series_C[[#This Row],[Left]]+Series_C[[#This Row],[Width]]+Series_C[[#This Row],[Right]])</f>
        <v>3.0409999999999999</v>
      </c>
      <c r="H48" s="3">
        <f>Factor*(Series_C[[#This Row],[Width]]+Series_C[[#This Row],[Right]])</f>
        <v>2.601</v>
      </c>
    </row>
    <row r="49" spans="1:8" x14ac:dyDescent="0.25">
      <c r="A49" s="3" t="s">
        <v>74</v>
      </c>
      <c r="B49" s="3">
        <v>0.36</v>
      </c>
      <c r="C49" s="3">
        <v>2.3610000000000002</v>
      </c>
      <c r="D49" s="3">
        <v>0.36</v>
      </c>
      <c r="E49" s="3">
        <f>CODE(Series_C[[#This Row],[Character]])</f>
        <v>81</v>
      </c>
      <c r="F49" s="3">
        <f>Factor*(Series_C[[#This Row],[Left]]+Series_C[[#This Row],[Width]])</f>
        <v>2.7210000000000001</v>
      </c>
      <c r="G49" s="3">
        <f>Factor*(Series_C[[#This Row],[Left]]+Series_C[[#This Row],[Width]]+Series_C[[#This Row],[Right]])</f>
        <v>3.081</v>
      </c>
      <c r="H49" s="3">
        <f>Factor*(Series_C[[#This Row],[Width]]+Series_C[[#This Row],[Right]])</f>
        <v>2.7210000000000001</v>
      </c>
    </row>
    <row r="50" spans="1:8" x14ac:dyDescent="0.25">
      <c r="A50" s="3" t="s">
        <v>75</v>
      </c>
      <c r="B50" s="3">
        <v>0.44</v>
      </c>
      <c r="C50" s="3">
        <v>2.2410000000000001</v>
      </c>
      <c r="D50" s="3">
        <v>0.24</v>
      </c>
      <c r="E50" s="3">
        <f>CODE(Series_C[[#This Row],[Character]])</f>
        <v>82</v>
      </c>
      <c r="F50" s="3">
        <f>Factor*(Series_C[[#This Row],[Left]]+Series_C[[#This Row],[Width]])</f>
        <v>2.681</v>
      </c>
      <c r="G50" s="3">
        <f>Factor*(Series_C[[#This Row],[Left]]+Series_C[[#This Row],[Width]]+Series_C[[#This Row],[Right]])</f>
        <v>2.9210000000000003</v>
      </c>
      <c r="H50" s="3">
        <f>Factor*(Series_C[[#This Row],[Width]]+Series_C[[#This Row],[Right]])</f>
        <v>2.4809999999999999</v>
      </c>
    </row>
    <row r="51" spans="1:8" x14ac:dyDescent="0.25">
      <c r="A51" s="3" t="s">
        <v>76</v>
      </c>
      <c r="B51" s="3">
        <v>0.24</v>
      </c>
      <c r="C51" s="3">
        <v>2.2410000000000001</v>
      </c>
      <c r="D51" s="3">
        <v>0.24</v>
      </c>
      <c r="E51" s="3">
        <f>CODE(Series_C[[#This Row],[Character]])</f>
        <v>83</v>
      </c>
      <c r="F51" s="3">
        <f>Factor*(Series_C[[#This Row],[Left]]+Series_C[[#This Row],[Width]])</f>
        <v>2.4809999999999999</v>
      </c>
      <c r="G51" s="3">
        <f>Factor*(Series_C[[#This Row],[Left]]+Series_C[[#This Row],[Width]]+Series_C[[#This Row],[Right]])</f>
        <v>2.7210000000000001</v>
      </c>
      <c r="H51" s="3">
        <f>Factor*(Series_C[[#This Row],[Width]]+Series_C[[#This Row],[Right]])</f>
        <v>2.4809999999999999</v>
      </c>
    </row>
    <row r="52" spans="1:8" x14ac:dyDescent="0.25">
      <c r="A52" s="3" t="s">
        <v>77</v>
      </c>
      <c r="B52" s="3">
        <v>0.12</v>
      </c>
      <c r="C52" s="3">
        <v>2.0409999999999999</v>
      </c>
      <c r="D52" s="3">
        <v>0.12</v>
      </c>
      <c r="E52" s="3">
        <f>CODE(Series_C[[#This Row],[Character]])</f>
        <v>84</v>
      </c>
      <c r="F52" s="3">
        <f>Factor*(Series_C[[#This Row],[Left]]+Series_C[[#This Row],[Width]])</f>
        <v>2.161</v>
      </c>
      <c r="G52" s="3">
        <f>Factor*(Series_C[[#This Row],[Left]]+Series_C[[#This Row],[Width]]+Series_C[[#This Row],[Right]])</f>
        <v>2.2810000000000001</v>
      </c>
      <c r="H52" s="3">
        <f>Factor*(Series_C[[#This Row],[Width]]+Series_C[[#This Row],[Right]])</f>
        <v>2.161</v>
      </c>
    </row>
    <row r="53" spans="1:8" x14ac:dyDescent="0.25">
      <c r="A53" s="3" t="s">
        <v>78</v>
      </c>
      <c r="B53" s="3">
        <v>0.44</v>
      </c>
      <c r="C53" s="3">
        <v>2.2410000000000001</v>
      </c>
      <c r="D53" s="3">
        <v>0.44</v>
      </c>
      <c r="E53" s="3">
        <f>CODE(Series_C[[#This Row],[Character]])</f>
        <v>85</v>
      </c>
      <c r="F53" s="3">
        <f>Factor*(Series_C[[#This Row],[Left]]+Series_C[[#This Row],[Width]])</f>
        <v>2.681</v>
      </c>
      <c r="G53" s="3">
        <f>Factor*(Series_C[[#This Row],[Left]]+Series_C[[#This Row],[Width]]+Series_C[[#This Row],[Right]])</f>
        <v>3.121</v>
      </c>
      <c r="H53" s="3">
        <f>Factor*(Series_C[[#This Row],[Width]]+Series_C[[#This Row],[Right]])</f>
        <v>2.681</v>
      </c>
    </row>
    <row r="54" spans="1:8" x14ac:dyDescent="0.25">
      <c r="A54" s="3" t="s">
        <v>79</v>
      </c>
      <c r="B54" s="3">
        <v>0.12</v>
      </c>
      <c r="C54" s="3">
        <v>2.4809999999999999</v>
      </c>
      <c r="D54" s="3">
        <v>0.12</v>
      </c>
      <c r="E54" s="3">
        <f>CODE(Series_C[[#This Row],[Character]])</f>
        <v>86</v>
      </c>
      <c r="F54" s="3">
        <f>Factor*(Series_C[[#This Row],[Left]]+Series_C[[#This Row],[Width]])</f>
        <v>2.601</v>
      </c>
      <c r="G54" s="3">
        <f>Factor*(Series_C[[#This Row],[Left]]+Series_C[[#This Row],[Width]]+Series_C[[#This Row],[Right]])</f>
        <v>2.7210000000000001</v>
      </c>
      <c r="H54" s="3">
        <f>Factor*(Series_C[[#This Row],[Width]]+Series_C[[#This Row],[Right]])</f>
        <v>2.601</v>
      </c>
    </row>
    <row r="55" spans="1:8" x14ac:dyDescent="0.25">
      <c r="A55" s="3" t="s">
        <v>80</v>
      </c>
      <c r="B55" s="3">
        <v>0.12</v>
      </c>
      <c r="C55" s="3">
        <v>3.0419999999999998</v>
      </c>
      <c r="D55" s="3">
        <v>0.12</v>
      </c>
      <c r="E55" s="3">
        <f>CODE(Series_C[[#This Row],[Character]])</f>
        <v>87</v>
      </c>
      <c r="F55" s="3">
        <f>Factor*(Series_C[[#This Row],[Left]]+Series_C[[#This Row],[Width]])</f>
        <v>3.1619999999999999</v>
      </c>
      <c r="G55" s="3">
        <f>Factor*(Series_C[[#This Row],[Left]]+Series_C[[#This Row],[Width]]+Series_C[[#This Row],[Right]])</f>
        <v>3.282</v>
      </c>
      <c r="H55" s="3">
        <f>Factor*(Series_C[[#This Row],[Width]]+Series_C[[#This Row],[Right]])</f>
        <v>3.1619999999999999</v>
      </c>
    </row>
    <row r="56" spans="1:8" x14ac:dyDescent="0.25">
      <c r="A56" s="3" t="s">
        <v>81</v>
      </c>
      <c r="B56" s="3">
        <v>0.12</v>
      </c>
      <c r="C56" s="3">
        <v>2.3610000000000002</v>
      </c>
      <c r="D56" s="3">
        <v>0.12</v>
      </c>
      <c r="E56" s="3">
        <f>CODE(Series_C[[#This Row],[Character]])</f>
        <v>88</v>
      </c>
      <c r="F56" s="3">
        <f>Factor*(Series_C[[#This Row],[Left]]+Series_C[[#This Row],[Width]])</f>
        <v>2.4810000000000003</v>
      </c>
      <c r="G56" s="3">
        <f>Factor*(Series_C[[#This Row],[Left]]+Series_C[[#This Row],[Width]]+Series_C[[#This Row],[Right]])</f>
        <v>2.6010000000000004</v>
      </c>
      <c r="H56" s="3">
        <f>Factor*(Series_C[[#This Row],[Width]]+Series_C[[#This Row],[Right]])</f>
        <v>2.4810000000000003</v>
      </c>
    </row>
    <row r="57" spans="1:8" x14ac:dyDescent="0.25">
      <c r="A57" s="3" t="s">
        <v>82</v>
      </c>
      <c r="B57" s="3">
        <v>0.12</v>
      </c>
      <c r="C57" s="3">
        <v>2.5609999999999999</v>
      </c>
      <c r="D57" s="3">
        <v>0.12</v>
      </c>
      <c r="E57" s="3">
        <f>CODE(Series_C[[#This Row],[Character]])</f>
        <v>89</v>
      </c>
      <c r="F57" s="3">
        <f>Factor*(Series_C[[#This Row],[Left]]+Series_C[[#This Row],[Width]])</f>
        <v>2.681</v>
      </c>
      <c r="G57" s="3">
        <f>Factor*(Series_C[[#This Row],[Left]]+Series_C[[#This Row],[Width]]+Series_C[[#This Row],[Right]])</f>
        <v>2.8010000000000002</v>
      </c>
      <c r="H57" s="3">
        <f>Factor*(Series_C[[#This Row],[Width]]+Series_C[[#This Row],[Right]])</f>
        <v>2.681</v>
      </c>
    </row>
    <row r="58" spans="1:8" x14ac:dyDescent="0.25">
      <c r="A58" s="3" t="s">
        <v>83</v>
      </c>
      <c r="B58" s="3">
        <v>0.24</v>
      </c>
      <c r="C58" s="3">
        <v>2.2410000000000001</v>
      </c>
      <c r="D58" s="3">
        <v>0.24</v>
      </c>
      <c r="E58" s="3">
        <f>CODE(Series_C[[#This Row],[Character]])</f>
        <v>90</v>
      </c>
      <c r="F58" s="3">
        <f>Factor*(Series_C[[#This Row],[Left]]+Series_C[[#This Row],[Width]])</f>
        <v>2.4809999999999999</v>
      </c>
      <c r="G58" s="3">
        <f>Factor*(Series_C[[#This Row],[Left]]+Series_C[[#This Row],[Width]]+Series_C[[#This Row],[Right]])</f>
        <v>2.7210000000000001</v>
      </c>
      <c r="H58" s="3">
        <f>Factor*(Series_C[[#This Row],[Width]]+Series_C[[#This Row],[Right]])</f>
        <v>2.4809999999999999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CODE(Series_C[[#This Row],[Character]])</f>
        <v>126</v>
      </c>
      <c r="F59" s="3">
        <f>Factor*(Series_C[[#This Row],[Left]]+Series_C[[#This Row],[Width]])</f>
        <v>0</v>
      </c>
      <c r="G59" s="3">
        <f>Factor*(Series_C[[#This Row],[Left]]+Series_C[[#This Row],[Width]]+Series_C[[#This Row],[Right]])</f>
        <v>0</v>
      </c>
      <c r="H59" s="3">
        <f>Factor*(Series_C[[#This Row],[Width]]+Series_C[[#This Row],[Right]])</f>
        <v>0</v>
      </c>
    </row>
    <row r="60" spans="1:8" x14ac:dyDescent="0.25">
      <c r="A60" s="3" t="s">
        <v>85</v>
      </c>
      <c r="B60" s="3">
        <v>0.16</v>
      </c>
      <c r="C60" s="3">
        <v>1.921</v>
      </c>
      <c r="D60" s="3">
        <v>0.32</v>
      </c>
      <c r="E60" s="3">
        <f>CODE(Series_C[[#This Row],[Character]])</f>
        <v>97</v>
      </c>
      <c r="F60" s="3">
        <f>Factor*(Series_C[[#This Row],[Left]]+Series_C[[#This Row],[Width]])</f>
        <v>2.081</v>
      </c>
      <c r="G60" s="3">
        <f>Factor*(Series_C[[#This Row],[Left]]+Series_C[[#This Row],[Width]]+Series_C[[#This Row],[Right]])</f>
        <v>2.4009999999999998</v>
      </c>
      <c r="H60" s="3">
        <f>Factor*(Series_C[[#This Row],[Width]]+Series_C[[#This Row],[Right]])</f>
        <v>2.2410000000000001</v>
      </c>
    </row>
    <row r="61" spans="1:8" x14ac:dyDescent="0.25">
      <c r="A61" s="3" t="s">
        <v>86</v>
      </c>
      <c r="B61" s="3">
        <v>0.36</v>
      </c>
      <c r="C61" s="3">
        <v>2.0409999999999999</v>
      </c>
      <c r="D61" s="3">
        <v>0.24</v>
      </c>
      <c r="E61" s="3">
        <f>CODE(Series_C[[#This Row],[Character]])</f>
        <v>98</v>
      </c>
      <c r="F61" s="3">
        <f>Factor*(Series_C[[#This Row],[Left]]+Series_C[[#This Row],[Width]])</f>
        <v>2.4009999999999998</v>
      </c>
      <c r="G61" s="3">
        <f>Factor*(Series_C[[#This Row],[Left]]+Series_C[[#This Row],[Width]]+Series_C[[#This Row],[Right]])</f>
        <v>2.641</v>
      </c>
      <c r="H61" s="3">
        <f>Factor*(Series_C[[#This Row],[Width]]+Series_C[[#This Row],[Right]])</f>
        <v>2.2809999999999997</v>
      </c>
    </row>
    <row r="62" spans="1:8" x14ac:dyDescent="0.25">
      <c r="A62" s="3" t="s">
        <v>87</v>
      </c>
      <c r="B62" s="3">
        <v>0.24</v>
      </c>
      <c r="C62" s="3">
        <v>2.0009999999999999</v>
      </c>
      <c r="D62" s="3">
        <v>0.12</v>
      </c>
      <c r="E62" s="3">
        <f>CODE(Series_C[[#This Row],[Character]])</f>
        <v>99</v>
      </c>
      <c r="F62" s="3">
        <f>Factor*(Series_C[[#This Row],[Left]]+Series_C[[#This Row],[Width]])</f>
        <v>2.2409999999999997</v>
      </c>
      <c r="G62" s="3">
        <f>Factor*(Series_C[[#This Row],[Left]]+Series_C[[#This Row],[Width]]+Series_C[[#This Row],[Right]])</f>
        <v>2.3609999999999998</v>
      </c>
      <c r="H62" s="3">
        <f>Factor*(Series_C[[#This Row],[Width]]+Series_C[[#This Row],[Right]])</f>
        <v>2.121</v>
      </c>
    </row>
    <row r="63" spans="1:8" x14ac:dyDescent="0.25">
      <c r="A63" s="3" t="s">
        <v>88</v>
      </c>
      <c r="B63" s="3">
        <v>0.24</v>
      </c>
      <c r="C63" s="3">
        <v>2.0409999999999999</v>
      </c>
      <c r="D63" s="3">
        <v>0.36</v>
      </c>
      <c r="E63" s="3">
        <f>CODE(Series_C[[#This Row],[Character]])</f>
        <v>100</v>
      </c>
      <c r="F63" s="3">
        <f>Factor*(Series_C[[#This Row],[Left]]+Series_C[[#This Row],[Width]])</f>
        <v>2.2809999999999997</v>
      </c>
      <c r="G63" s="3">
        <f>Factor*(Series_C[[#This Row],[Left]]+Series_C[[#This Row],[Width]]+Series_C[[#This Row],[Right]])</f>
        <v>2.6409999999999996</v>
      </c>
      <c r="H63" s="3">
        <f>Factor*(Series_C[[#This Row],[Width]]+Series_C[[#This Row],[Right]])</f>
        <v>2.4009999999999998</v>
      </c>
    </row>
    <row r="64" spans="1:8" x14ac:dyDescent="0.25">
      <c r="A64" s="3" t="s">
        <v>89</v>
      </c>
      <c r="B64" s="3">
        <v>0.24</v>
      </c>
      <c r="C64" s="3">
        <v>2.0409999999999999</v>
      </c>
      <c r="D64" s="3">
        <v>0.16</v>
      </c>
      <c r="E64" s="3">
        <f>CODE(Series_C[[#This Row],[Character]])</f>
        <v>101</v>
      </c>
      <c r="F64" s="3">
        <f>Factor*(Series_C[[#This Row],[Left]]+Series_C[[#This Row],[Width]])</f>
        <v>2.2809999999999997</v>
      </c>
      <c r="G64" s="3">
        <f>Factor*(Series_C[[#This Row],[Left]]+Series_C[[#This Row],[Width]]+Series_C[[#This Row],[Right]])</f>
        <v>2.4409999999999998</v>
      </c>
      <c r="H64" s="3">
        <f>Factor*(Series_C[[#This Row],[Width]]+Series_C[[#This Row],[Right]])</f>
        <v>2.2010000000000001</v>
      </c>
    </row>
    <row r="65" spans="1:8" x14ac:dyDescent="0.25">
      <c r="A65" s="3" t="s">
        <v>90</v>
      </c>
      <c r="B65" s="3">
        <v>0.16</v>
      </c>
      <c r="C65" s="3">
        <v>1.24</v>
      </c>
      <c r="D65" s="3">
        <v>0.08</v>
      </c>
      <c r="E65" s="3">
        <f>CODE(Series_C[[#This Row],[Character]])</f>
        <v>102</v>
      </c>
      <c r="F65" s="3">
        <f>Factor*(Series_C[[#This Row],[Left]]+Series_C[[#This Row],[Width]])</f>
        <v>1.4</v>
      </c>
      <c r="G65" s="3">
        <f>Factor*(Series_C[[#This Row],[Left]]+Series_C[[#This Row],[Width]]+Series_C[[#This Row],[Right]])</f>
        <v>1.48</v>
      </c>
      <c r="H65" s="3">
        <f>Factor*(Series_C[[#This Row],[Width]]+Series_C[[#This Row],[Right]])</f>
        <v>1.32</v>
      </c>
    </row>
    <row r="66" spans="1:8" x14ac:dyDescent="0.25">
      <c r="A66" s="3" t="s">
        <v>91</v>
      </c>
      <c r="B66" s="3">
        <v>0.24</v>
      </c>
      <c r="C66" s="3">
        <v>2.0409999999999999</v>
      </c>
      <c r="D66" s="3">
        <v>0.36</v>
      </c>
      <c r="E66" s="3">
        <f>CODE(Series_C[[#This Row],[Character]])</f>
        <v>103</v>
      </c>
      <c r="F66" s="3">
        <f>Factor*(Series_C[[#This Row],[Left]]+Series_C[[#This Row],[Width]])</f>
        <v>2.2809999999999997</v>
      </c>
      <c r="G66" s="3">
        <f>Factor*(Series_C[[#This Row],[Left]]+Series_C[[#This Row],[Width]]+Series_C[[#This Row],[Right]])</f>
        <v>2.6409999999999996</v>
      </c>
      <c r="H66" s="3">
        <f>Factor*(Series_C[[#This Row],[Width]]+Series_C[[#This Row],[Right]])</f>
        <v>2.4009999999999998</v>
      </c>
    </row>
    <row r="67" spans="1:8" x14ac:dyDescent="0.25">
      <c r="A67" s="3" t="s">
        <v>92</v>
      </c>
      <c r="B67" s="3">
        <v>0.36</v>
      </c>
      <c r="C67" s="3">
        <v>2.0409999999999999</v>
      </c>
      <c r="D67" s="3">
        <v>0.32</v>
      </c>
      <c r="E67" s="3">
        <f>CODE(Series_C[[#This Row],[Character]])</f>
        <v>104</v>
      </c>
      <c r="F67" s="3">
        <f>Factor*(Series_C[[#This Row],[Left]]+Series_C[[#This Row],[Width]])</f>
        <v>2.4009999999999998</v>
      </c>
      <c r="G67" s="3">
        <f>Factor*(Series_C[[#This Row],[Left]]+Series_C[[#This Row],[Width]]+Series_C[[#This Row],[Right]])</f>
        <v>2.7209999999999996</v>
      </c>
      <c r="H67" s="3">
        <f>Factor*(Series_C[[#This Row],[Width]]+Series_C[[#This Row],[Right]])</f>
        <v>2.3609999999999998</v>
      </c>
    </row>
    <row r="68" spans="1:8" x14ac:dyDescent="0.25">
      <c r="A68" s="3" t="s">
        <v>93</v>
      </c>
      <c r="B68" s="3">
        <v>0.36</v>
      </c>
      <c r="C68" s="3">
        <v>0.56000000000000005</v>
      </c>
      <c r="D68" s="3">
        <v>0.36</v>
      </c>
      <c r="E68" s="3">
        <f>CODE(Series_C[[#This Row],[Character]])</f>
        <v>105</v>
      </c>
      <c r="F68" s="3">
        <f>Factor*(Series_C[[#This Row],[Left]]+Series_C[[#This Row],[Width]])</f>
        <v>0.92</v>
      </c>
      <c r="G68" s="3">
        <f>Factor*(Series_C[[#This Row],[Left]]+Series_C[[#This Row],[Width]]+Series_C[[#This Row],[Right]])</f>
        <v>1.28</v>
      </c>
      <c r="H68" s="3">
        <f>Factor*(Series_C[[#This Row],[Width]]+Series_C[[#This Row],[Right]])</f>
        <v>0.92</v>
      </c>
    </row>
    <row r="69" spans="1:8" x14ac:dyDescent="0.25">
      <c r="A69" s="3" t="s">
        <v>94</v>
      </c>
      <c r="B69" s="3">
        <v>0</v>
      </c>
      <c r="C69" s="3">
        <v>1.1599999999999999</v>
      </c>
      <c r="D69" s="3">
        <v>0.36</v>
      </c>
      <c r="E69" s="3">
        <f>CODE(Series_C[[#This Row],[Character]])</f>
        <v>106</v>
      </c>
      <c r="F69" s="3">
        <f>Factor*(Series_C[[#This Row],[Left]]+Series_C[[#This Row],[Width]])</f>
        <v>1.1599999999999999</v>
      </c>
      <c r="G69" s="3">
        <f>Factor*(Series_C[[#This Row],[Left]]+Series_C[[#This Row],[Width]]+Series_C[[#This Row],[Right]])</f>
        <v>1.52</v>
      </c>
      <c r="H69" s="3">
        <f>Factor*(Series_C[[#This Row],[Width]]+Series_C[[#This Row],[Right]])</f>
        <v>1.52</v>
      </c>
    </row>
    <row r="70" spans="1:8" x14ac:dyDescent="0.25">
      <c r="A70" s="3" t="s">
        <v>95</v>
      </c>
      <c r="B70" s="3">
        <v>0.36</v>
      </c>
      <c r="C70" s="3">
        <v>2.161</v>
      </c>
      <c r="D70" s="3">
        <v>0.08</v>
      </c>
      <c r="E70" s="3">
        <f>CODE(Series_C[[#This Row],[Character]])</f>
        <v>107</v>
      </c>
      <c r="F70" s="3">
        <f>Factor*(Series_C[[#This Row],[Left]]+Series_C[[#This Row],[Width]])</f>
        <v>2.5209999999999999</v>
      </c>
      <c r="G70" s="3">
        <f>Factor*(Series_C[[#This Row],[Left]]+Series_C[[#This Row],[Width]]+Series_C[[#This Row],[Right]])</f>
        <v>2.601</v>
      </c>
      <c r="H70" s="3">
        <f>Factor*(Series_C[[#This Row],[Width]]+Series_C[[#This Row],[Right]])</f>
        <v>2.2410000000000001</v>
      </c>
    </row>
    <row r="71" spans="1:8" x14ac:dyDescent="0.25">
      <c r="A71" s="3" t="s">
        <v>96</v>
      </c>
      <c r="B71" s="3">
        <v>0.36</v>
      </c>
      <c r="C71" s="3">
        <v>0.56000000000000005</v>
      </c>
      <c r="D71" s="3">
        <v>0.36</v>
      </c>
      <c r="E71" s="3">
        <f>CODE(Series_C[[#This Row],[Character]])</f>
        <v>108</v>
      </c>
      <c r="F71" s="3">
        <f>Factor*(Series_C[[#This Row],[Left]]+Series_C[[#This Row],[Width]])</f>
        <v>0.92</v>
      </c>
      <c r="G71" s="3">
        <f>Factor*(Series_C[[#This Row],[Left]]+Series_C[[#This Row],[Width]]+Series_C[[#This Row],[Right]])</f>
        <v>1.28</v>
      </c>
      <c r="H71" s="3">
        <f>Factor*(Series_C[[#This Row],[Width]]+Series_C[[#This Row],[Right]])</f>
        <v>0.92</v>
      </c>
    </row>
    <row r="72" spans="1:8" x14ac:dyDescent="0.25">
      <c r="A72" s="3" t="s">
        <v>97</v>
      </c>
      <c r="B72" s="3">
        <v>0.36</v>
      </c>
      <c r="C72" s="3">
        <v>3.3620000000000001</v>
      </c>
      <c r="D72" s="3">
        <v>0.32</v>
      </c>
      <c r="E72" s="3">
        <f>CODE(Series_C[[#This Row],[Character]])</f>
        <v>109</v>
      </c>
      <c r="F72" s="3">
        <f>Factor*(Series_C[[#This Row],[Left]]+Series_C[[#This Row],[Width]])</f>
        <v>3.722</v>
      </c>
      <c r="G72" s="3">
        <f>Factor*(Series_C[[#This Row],[Left]]+Series_C[[#This Row],[Width]]+Series_C[[#This Row],[Right]])</f>
        <v>4.0419999999999998</v>
      </c>
      <c r="H72" s="3">
        <f>Factor*(Series_C[[#This Row],[Width]]+Series_C[[#This Row],[Right]])</f>
        <v>3.6819999999999999</v>
      </c>
    </row>
    <row r="73" spans="1:8" x14ac:dyDescent="0.25">
      <c r="A73" s="3" t="s">
        <v>98</v>
      </c>
      <c r="B73" s="3">
        <v>0.36</v>
      </c>
      <c r="C73" s="3">
        <v>2.0409999999999999</v>
      </c>
      <c r="D73" s="3">
        <v>0.32</v>
      </c>
      <c r="E73" s="3">
        <f>CODE(Series_C[[#This Row],[Character]])</f>
        <v>110</v>
      </c>
      <c r="F73" s="3">
        <f>Factor*(Series_C[[#This Row],[Left]]+Series_C[[#This Row],[Width]])</f>
        <v>2.4009999999999998</v>
      </c>
      <c r="G73" s="3">
        <f>Factor*(Series_C[[#This Row],[Left]]+Series_C[[#This Row],[Width]]+Series_C[[#This Row],[Right]])</f>
        <v>2.7209999999999996</v>
      </c>
      <c r="H73" s="3">
        <f>Factor*(Series_C[[#This Row],[Width]]+Series_C[[#This Row],[Right]])</f>
        <v>2.3609999999999998</v>
      </c>
    </row>
    <row r="74" spans="1:8" x14ac:dyDescent="0.25">
      <c r="A74" s="3" t="s">
        <v>99</v>
      </c>
      <c r="B74" s="3">
        <v>0.24</v>
      </c>
      <c r="C74" s="3">
        <v>2.0409999999999999</v>
      </c>
      <c r="D74" s="3">
        <v>0.24</v>
      </c>
      <c r="E74" s="3">
        <f>CODE(Series_C[[#This Row],[Character]])</f>
        <v>111</v>
      </c>
      <c r="F74" s="3">
        <f>Factor*(Series_C[[#This Row],[Left]]+Series_C[[#This Row],[Width]])</f>
        <v>2.2809999999999997</v>
      </c>
      <c r="G74" s="3">
        <f>Factor*(Series_C[[#This Row],[Left]]+Series_C[[#This Row],[Width]]+Series_C[[#This Row],[Right]])</f>
        <v>2.5209999999999999</v>
      </c>
      <c r="H74" s="3">
        <f>Factor*(Series_C[[#This Row],[Width]]+Series_C[[#This Row],[Right]])</f>
        <v>2.2809999999999997</v>
      </c>
    </row>
    <row r="75" spans="1:8" x14ac:dyDescent="0.25">
      <c r="A75" s="3" t="s">
        <v>100</v>
      </c>
      <c r="B75" s="3">
        <v>0.36</v>
      </c>
      <c r="C75" s="3">
        <v>2.0409999999999999</v>
      </c>
      <c r="D75" s="3">
        <v>0.24</v>
      </c>
      <c r="E75" s="3">
        <f>CODE(Series_C[[#This Row],[Character]])</f>
        <v>112</v>
      </c>
      <c r="F75" s="3">
        <f>Factor*(Series_C[[#This Row],[Left]]+Series_C[[#This Row],[Width]])</f>
        <v>2.4009999999999998</v>
      </c>
      <c r="G75" s="3">
        <f>Factor*(Series_C[[#This Row],[Left]]+Series_C[[#This Row],[Width]]+Series_C[[#This Row],[Right]])</f>
        <v>2.641</v>
      </c>
      <c r="H75" s="3">
        <f>Factor*(Series_C[[#This Row],[Width]]+Series_C[[#This Row],[Right]])</f>
        <v>2.2809999999999997</v>
      </c>
    </row>
    <row r="76" spans="1:8" x14ac:dyDescent="0.25">
      <c r="A76" s="3" t="s">
        <v>101</v>
      </c>
      <c r="B76" s="3">
        <v>0.24</v>
      </c>
      <c r="C76" s="3">
        <v>2.0409999999999999</v>
      </c>
      <c r="D76" s="3">
        <v>0.36</v>
      </c>
      <c r="E76" s="3">
        <f>CODE(Series_C[[#This Row],[Character]])</f>
        <v>113</v>
      </c>
      <c r="F76" s="3">
        <f>Factor*(Series_C[[#This Row],[Left]]+Series_C[[#This Row],[Width]])</f>
        <v>2.2809999999999997</v>
      </c>
      <c r="G76" s="3">
        <f>Factor*(Series_C[[#This Row],[Left]]+Series_C[[#This Row],[Width]]+Series_C[[#This Row],[Right]])</f>
        <v>2.6409999999999996</v>
      </c>
      <c r="H76" s="3">
        <f>Factor*(Series_C[[#This Row],[Width]]+Series_C[[#This Row],[Right]])</f>
        <v>2.4009999999999998</v>
      </c>
    </row>
    <row r="77" spans="1:8" x14ac:dyDescent="0.25">
      <c r="A77" s="3" t="s">
        <v>102</v>
      </c>
      <c r="B77" s="3">
        <v>0.36</v>
      </c>
      <c r="C77" s="3">
        <v>1.321</v>
      </c>
      <c r="D77" s="3">
        <v>0.08</v>
      </c>
      <c r="E77" s="3">
        <f>CODE(Series_C[[#This Row],[Character]])</f>
        <v>114</v>
      </c>
      <c r="F77" s="3">
        <f>Factor*(Series_C[[#This Row],[Left]]+Series_C[[#This Row],[Width]])</f>
        <v>1.681</v>
      </c>
      <c r="G77" s="3">
        <f>Factor*(Series_C[[#This Row],[Left]]+Series_C[[#This Row],[Width]]+Series_C[[#This Row],[Right]])</f>
        <v>1.7610000000000001</v>
      </c>
      <c r="H77" s="3">
        <f>Factor*(Series_C[[#This Row],[Width]]+Series_C[[#This Row],[Right]])</f>
        <v>1.401</v>
      </c>
    </row>
    <row r="78" spans="1:8" x14ac:dyDescent="0.25">
      <c r="A78" s="3" t="s">
        <v>103</v>
      </c>
      <c r="B78" s="3">
        <v>0.16</v>
      </c>
      <c r="C78" s="3">
        <v>1.681</v>
      </c>
      <c r="D78" s="3">
        <v>0.12</v>
      </c>
      <c r="E78" s="3">
        <f>CODE(Series_C[[#This Row],[Character]])</f>
        <v>115</v>
      </c>
      <c r="F78" s="3">
        <f>Factor*(Series_C[[#This Row],[Left]]+Series_C[[#This Row],[Width]])</f>
        <v>1.841</v>
      </c>
      <c r="G78" s="3">
        <f>Factor*(Series_C[[#This Row],[Left]]+Series_C[[#This Row],[Width]]+Series_C[[#This Row],[Right]])</f>
        <v>1.9609999999999999</v>
      </c>
      <c r="H78" s="3">
        <f>Factor*(Series_C[[#This Row],[Width]]+Series_C[[#This Row],[Right]])</f>
        <v>1.8010000000000002</v>
      </c>
    </row>
    <row r="79" spans="1:8" x14ac:dyDescent="0.25">
      <c r="A79" s="3" t="s">
        <v>104</v>
      </c>
      <c r="B79" s="3">
        <v>0.04</v>
      </c>
      <c r="C79" s="3">
        <v>1.4410000000000001</v>
      </c>
      <c r="D79" s="3">
        <v>0.04</v>
      </c>
      <c r="E79" s="3">
        <f>CODE(Series_C[[#This Row],[Character]])</f>
        <v>116</v>
      </c>
      <c r="F79" s="3">
        <f>Factor*(Series_C[[#This Row],[Left]]+Series_C[[#This Row],[Width]])</f>
        <v>1.4810000000000001</v>
      </c>
      <c r="G79" s="3">
        <f>Factor*(Series_C[[#This Row],[Left]]+Series_C[[#This Row],[Width]]+Series_C[[#This Row],[Right]])</f>
        <v>1.5210000000000001</v>
      </c>
      <c r="H79" s="3">
        <f>Factor*(Series_C[[#This Row],[Width]]+Series_C[[#This Row],[Right]])</f>
        <v>1.4810000000000001</v>
      </c>
    </row>
    <row r="80" spans="1:8" x14ac:dyDescent="0.25">
      <c r="A80" s="3" t="s">
        <v>105</v>
      </c>
      <c r="B80" s="3">
        <v>0.32</v>
      </c>
      <c r="C80" s="3">
        <v>2.0409999999999999</v>
      </c>
      <c r="D80" s="3">
        <v>0.36</v>
      </c>
      <c r="E80" s="3">
        <f>CODE(Series_C[[#This Row],[Character]])</f>
        <v>117</v>
      </c>
      <c r="F80" s="3">
        <f>Factor*(Series_C[[#This Row],[Left]]+Series_C[[#This Row],[Width]])</f>
        <v>2.3609999999999998</v>
      </c>
      <c r="G80" s="3">
        <f>Factor*(Series_C[[#This Row],[Left]]+Series_C[[#This Row],[Width]]+Series_C[[#This Row],[Right]])</f>
        <v>2.7209999999999996</v>
      </c>
      <c r="H80" s="3">
        <f>Factor*(Series_C[[#This Row],[Width]]+Series_C[[#This Row],[Right]])</f>
        <v>2.4009999999999998</v>
      </c>
    </row>
    <row r="81" spans="1:8" x14ac:dyDescent="0.25">
      <c r="A81" s="3" t="s">
        <v>106</v>
      </c>
      <c r="B81" s="3">
        <v>0.08</v>
      </c>
      <c r="C81" s="3">
        <v>2.3610000000000002</v>
      </c>
      <c r="D81" s="3">
        <v>0.08</v>
      </c>
      <c r="E81" s="3">
        <f>CODE(Series_C[[#This Row],[Character]])</f>
        <v>118</v>
      </c>
      <c r="F81" s="3">
        <f>Factor*(Series_C[[#This Row],[Left]]+Series_C[[#This Row],[Width]])</f>
        <v>2.4410000000000003</v>
      </c>
      <c r="G81" s="3">
        <f>Factor*(Series_C[[#This Row],[Left]]+Series_C[[#This Row],[Width]]+Series_C[[#This Row],[Right]])</f>
        <v>2.5210000000000004</v>
      </c>
      <c r="H81" s="3">
        <f>Factor*(Series_C[[#This Row],[Width]]+Series_C[[#This Row],[Right]])</f>
        <v>2.4410000000000003</v>
      </c>
    </row>
    <row r="82" spans="1:8" x14ac:dyDescent="0.25">
      <c r="A82" s="3" t="s">
        <v>107</v>
      </c>
      <c r="B82" s="3">
        <v>0.08</v>
      </c>
      <c r="C82" s="3">
        <v>3.762</v>
      </c>
      <c r="D82" s="3">
        <v>0.08</v>
      </c>
      <c r="E82" s="3">
        <f>CODE(Series_C[[#This Row],[Character]])</f>
        <v>119</v>
      </c>
      <c r="F82" s="3">
        <f>Factor*(Series_C[[#This Row],[Left]]+Series_C[[#This Row],[Width]])</f>
        <v>3.8420000000000001</v>
      </c>
      <c r="G82" s="3">
        <f>Factor*(Series_C[[#This Row],[Left]]+Series_C[[#This Row],[Width]]+Series_C[[#This Row],[Right]])</f>
        <v>3.9220000000000002</v>
      </c>
      <c r="H82" s="3">
        <f>Factor*(Series_C[[#This Row],[Width]]+Series_C[[#This Row],[Right]])</f>
        <v>3.8420000000000001</v>
      </c>
    </row>
    <row r="83" spans="1:8" x14ac:dyDescent="0.25">
      <c r="A83" s="3" t="s">
        <v>108</v>
      </c>
      <c r="B83" s="3">
        <v>0</v>
      </c>
      <c r="C83" s="3">
        <v>2.601</v>
      </c>
      <c r="D83" s="3">
        <v>0</v>
      </c>
      <c r="E83" s="3">
        <f>CODE(Series_C[[#This Row],[Character]])</f>
        <v>120</v>
      </c>
      <c r="F83" s="3">
        <f>Factor*(Series_C[[#This Row],[Left]]+Series_C[[#This Row],[Width]])</f>
        <v>2.601</v>
      </c>
      <c r="G83" s="3">
        <f>Factor*(Series_C[[#This Row],[Left]]+Series_C[[#This Row],[Width]]+Series_C[[#This Row],[Right]])</f>
        <v>2.601</v>
      </c>
      <c r="H83" s="3">
        <f>Factor*(Series_C[[#This Row],[Width]]+Series_C[[#This Row],[Right]])</f>
        <v>2.601</v>
      </c>
    </row>
    <row r="84" spans="1:8" x14ac:dyDescent="0.25">
      <c r="A84" s="3" t="s">
        <v>109</v>
      </c>
      <c r="B84" s="3">
        <v>0.08</v>
      </c>
      <c r="C84" s="3">
        <v>2.4809999999999999</v>
      </c>
      <c r="D84" s="3">
        <v>0.08</v>
      </c>
      <c r="E84" s="3">
        <f>CODE(Series_C[[#This Row],[Character]])</f>
        <v>121</v>
      </c>
      <c r="F84" s="3">
        <f>Factor*(Series_C[[#This Row],[Left]]+Series_C[[#This Row],[Width]])</f>
        <v>2.5609999999999999</v>
      </c>
      <c r="G84" s="3">
        <f>Factor*(Series_C[[#This Row],[Left]]+Series_C[[#This Row],[Width]]+Series_C[[#This Row],[Right]])</f>
        <v>2.641</v>
      </c>
      <c r="H84" s="3">
        <f>Factor*(Series_C[[#This Row],[Width]]+Series_C[[#This Row],[Right]])</f>
        <v>2.5609999999999999</v>
      </c>
    </row>
    <row r="85" spans="1:8" x14ac:dyDescent="0.25">
      <c r="A85" s="3" t="s">
        <v>110</v>
      </c>
      <c r="B85" s="3">
        <v>0.12</v>
      </c>
      <c r="C85" s="3">
        <v>1.681</v>
      </c>
      <c r="D85" s="3">
        <v>0.12</v>
      </c>
      <c r="E85" s="3">
        <f>CODE(Series_C[[#This Row],[Character]])</f>
        <v>122</v>
      </c>
      <c r="F85" s="3">
        <f>Factor*(Series_C[[#This Row],[Left]]+Series_C[[#This Row],[Width]])</f>
        <v>1.8010000000000002</v>
      </c>
      <c r="G85" s="3">
        <f>Factor*(Series_C[[#This Row],[Left]]+Series_C[[#This Row],[Width]]+Series_C[[#This Row],[Right]])</f>
        <v>1.9210000000000003</v>
      </c>
      <c r="H85" s="3">
        <f>Factor*(Series_C[[#This Row],[Width]]+Series_C[[#This Row],[Right]])</f>
        <v>1.8010000000000002</v>
      </c>
    </row>
  </sheetData>
  <sheetProtection sheet="1" objects="1" scenarios="1" selectLockedCells="1" selectUnlockedCells="1"/>
  <pageMargins left="0.75" right="0.75" top="1" bottom="1" header="0.5" footer="0.5"/>
  <pageSetup scale="5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workbookViewId="0">
      <selection activeCell="H3" sqref="H3"/>
    </sheetView>
  </sheetViews>
  <sheetFormatPr defaultColWidth="8.7109375" defaultRowHeight="15" x14ac:dyDescent="0.25"/>
  <cols>
    <col min="1" max="1" width="12" customWidth="1"/>
    <col min="3" max="3" width="8.42578125" customWidth="1"/>
    <col min="5" max="5" width="8.5703125" bestFit="1" customWidth="1"/>
  </cols>
  <sheetData>
    <row r="1" spans="1:8" ht="18.75" x14ac:dyDescent="0.3">
      <c r="A1" s="21" t="s">
        <v>112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0.4</v>
      </c>
      <c r="C3" s="3">
        <v>2.8420000000000001</v>
      </c>
      <c r="D3" s="3">
        <v>0.4</v>
      </c>
      <c r="E3" s="3">
        <f>CODE(Series_D[[#This Row],[Character]])</f>
        <v>48</v>
      </c>
      <c r="F3" s="3">
        <f>Factor*(Series_D[[#This Row],[Left]]+Series_D[[#This Row],[Width]])</f>
        <v>3.242</v>
      </c>
      <c r="G3" s="3">
        <f>Factor*(Series_D[[#This Row],[Left]]+Series_D[[#This Row],[Width]]+Series_D[[#This Row],[Right]])</f>
        <v>3.6419999999999999</v>
      </c>
      <c r="H3" s="3">
        <f>Factor*(Series_D[[#This Row],[Width]]+Series_D[[#This Row],[Right]])</f>
        <v>3.242</v>
      </c>
    </row>
    <row r="4" spans="1:8" x14ac:dyDescent="0.25">
      <c r="A4" s="3">
        <v>1</v>
      </c>
      <c r="B4" s="3">
        <v>0.4</v>
      </c>
      <c r="C4" s="3">
        <v>1</v>
      </c>
      <c r="D4" s="3">
        <v>0.48</v>
      </c>
      <c r="E4" s="3">
        <f>CODE(Series_D[[#This Row],[Character]])</f>
        <v>49</v>
      </c>
      <c r="F4" s="3">
        <f>Factor*(Series_D[[#This Row],[Left]]+Series_D[[#This Row],[Width]])</f>
        <v>1.4</v>
      </c>
      <c r="G4" s="3">
        <f>Factor*(Series_D[[#This Row],[Left]]+Series_D[[#This Row],[Width]]+Series_D[[#This Row],[Right]])</f>
        <v>1.88</v>
      </c>
      <c r="H4" s="3">
        <f>Factor*(Series_D[[#This Row],[Width]]+Series_D[[#This Row],[Right]])</f>
        <v>1.48</v>
      </c>
    </row>
    <row r="5" spans="1:8" x14ac:dyDescent="0.25">
      <c r="A5" s="3">
        <v>2</v>
      </c>
      <c r="B5" s="3">
        <v>0.4</v>
      </c>
      <c r="C5" s="3">
        <v>2.7229999999999999</v>
      </c>
      <c r="D5" s="3">
        <v>0.4</v>
      </c>
      <c r="E5" s="3">
        <f>CODE(Series_D[[#This Row],[Character]])</f>
        <v>50</v>
      </c>
      <c r="F5" s="3">
        <f>Factor*(Series_D[[#This Row],[Left]]+Series_D[[#This Row],[Width]])</f>
        <v>3.1229999999999998</v>
      </c>
      <c r="G5" s="3">
        <f>Factor*(Series_D[[#This Row],[Left]]+Series_D[[#This Row],[Width]]+Series_D[[#This Row],[Right]])</f>
        <v>3.5229999999999997</v>
      </c>
      <c r="H5" s="3">
        <f>Factor*(Series_D[[#This Row],[Width]]+Series_D[[#This Row],[Right]])</f>
        <v>3.1229999999999998</v>
      </c>
    </row>
    <row r="6" spans="1:8" x14ac:dyDescent="0.25">
      <c r="A6" s="3">
        <v>3</v>
      </c>
      <c r="B6" s="3">
        <v>0.72</v>
      </c>
      <c r="C6" s="3">
        <v>2.7229999999999999</v>
      </c>
      <c r="D6" s="3">
        <v>0.4</v>
      </c>
      <c r="E6" s="3">
        <f>CODE(Series_D[[#This Row],[Character]])</f>
        <v>51</v>
      </c>
      <c r="F6" s="3">
        <f>Factor*(Series_D[[#This Row],[Left]]+Series_D[[#This Row],[Width]])</f>
        <v>3.4429999999999996</v>
      </c>
      <c r="G6" s="3">
        <f>Factor*(Series_D[[#This Row],[Left]]+Series_D[[#This Row],[Width]]+Series_D[[#This Row],[Right]])</f>
        <v>3.8429999999999995</v>
      </c>
      <c r="H6" s="3">
        <f>Factor*(Series_D[[#This Row],[Width]]+Series_D[[#This Row],[Right]])</f>
        <v>3.1229999999999998</v>
      </c>
    </row>
    <row r="7" spans="1:8" x14ac:dyDescent="0.25">
      <c r="A7" s="3">
        <v>4</v>
      </c>
      <c r="B7" s="3">
        <v>0.08</v>
      </c>
      <c r="C7" s="3">
        <v>3.0019999999999998</v>
      </c>
      <c r="D7" s="3">
        <v>0.48</v>
      </c>
      <c r="E7" s="3">
        <f>CODE(Series_D[[#This Row],[Character]])</f>
        <v>52</v>
      </c>
      <c r="F7" s="3">
        <f>Factor*(Series_D[[#This Row],[Left]]+Series_D[[#This Row],[Width]])</f>
        <v>3.0819999999999999</v>
      </c>
      <c r="G7" s="3">
        <f>Factor*(Series_D[[#This Row],[Left]]+Series_D[[#This Row],[Width]]+Series_D[[#This Row],[Right]])</f>
        <v>3.5619999999999998</v>
      </c>
      <c r="H7" s="3">
        <f>Factor*(Series_D[[#This Row],[Width]]+Series_D[[#This Row],[Right]])</f>
        <v>3.4819999999999998</v>
      </c>
    </row>
    <row r="8" spans="1:8" x14ac:dyDescent="0.25">
      <c r="A8" s="3">
        <v>5</v>
      </c>
      <c r="B8" s="3">
        <v>0.4</v>
      </c>
      <c r="C8" s="3">
        <v>2.7229999999999999</v>
      </c>
      <c r="D8" s="3">
        <v>0.4</v>
      </c>
      <c r="E8" s="3">
        <f>CODE(Series_D[[#This Row],[Character]])</f>
        <v>53</v>
      </c>
      <c r="F8" s="3">
        <f>Factor*(Series_D[[#This Row],[Left]]+Series_D[[#This Row],[Width]])</f>
        <v>3.1229999999999998</v>
      </c>
      <c r="G8" s="3">
        <f>Factor*(Series_D[[#This Row],[Left]]+Series_D[[#This Row],[Width]]+Series_D[[#This Row],[Right]])</f>
        <v>3.5229999999999997</v>
      </c>
      <c r="H8" s="3">
        <f>Factor*(Series_D[[#This Row],[Width]]+Series_D[[#This Row],[Right]])</f>
        <v>3.1229999999999998</v>
      </c>
    </row>
    <row r="9" spans="1:8" x14ac:dyDescent="0.25">
      <c r="A9" s="3">
        <v>6</v>
      </c>
      <c r="B9" s="3">
        <v>0.4</v>
      </c>
      <c r="C9" s="3">
        <v>2.7229999999999999</v>
      </c>
      <c r="D9" s="3">
        <v>0.4</v>
      </c>
      <c r="E9" s="3">
        <f>CODE(Series_D[[#This Row],[Character]])</f>
        <v>54</v>
      </c>
      <c r="F9" s="3">
        <f>Factor*(Series_D[[#This Row],[Left]]+Series_D[[#This Row],[Width]])</f>
        <v>3.1229999999999998</v>
      </c>
      <c r="G9" s="3">
        <f>Factor*(Series_D[[#This Row],[Left]]+Series_D[[#This Row],[Width]]+Series_D[[#This Row],[Right]])</f>
        <v>3.5229999999999997</v>
      </c>
      <c r="H9" s="3">
        <f>Factor*(Series_D[[#This Row],[Width]]+Series_D[[#This Row],[Right]])</f>
        <v>3.1229999999999998</v>
      </c>
    </row>
    <row r="10" spans="1:8" x14ac:dyDescent="0.25">
      <c r="A10" s="3">
        <v>7</v>
      </c>
      <c r="B10" s="3">
        <v>0.28000000000000003</v>
      </c>
      <c r="C10" s="3">
        <v>2.7229999999999999</v>
      </c>
      <c r="D10" s="3">
        <v>0.28000000000000003</v>
      </c>
      <c r="E10" s="3">
        <f>CODE(Series_D[[#This Row],[Character]])</f>
        <v>55</v>
      </c>
      <c r="F10" s="3">
        <f>Factor*(Series_D[[#This Row],[Left]]+Series_D[[#This Row],[Width]])</f>
        <v>3.0030000000000001</v>
      </c>
      <c r="G10" s="3">
        <f>Factor*(Series_D[[#This Row],[Left]]+Series_D[[#This Row],[Width]]+Series_D[[#This Row],[Right]])</f>
        <v>3.2830000000000004</v>
      </c>
      <c r="H10" s="3">
        <f>Factor*(Series_D[[#This Row],[Width]]+Series_D[[#This Row],[Right]])</f>
        <v>3.0030000000000001</v>
      </c>
    </row>
    <row r="11" spans="1:8" x14ac:dyDescent="0.25">
      <c r="A11" s="3">
        <v>8</v>
      </c>
      <c r="B11" s="3">
        <v>0.4</v>
      </c>
      <c r="C11" s="3">
        <v>2.7229999999999999</v>
      </c>
      <c r="D11" s="3">
        <v>0.4</v>
      </c>
      <c r="E11" s="3">
        <f>CODE(Series_D[[#This Row],[Character]])</f>
        <v>56</v>
      </c>
      <c r="F11" s="3">
        <f>Factor*(Series_D[[#This Row],[Left]]+Series_D[[#This Row],[Width]])</f>
        <v>3.1229999999999998</v>
      </c>
      <c r="G11" s="3">
        <f>Factor*(Series_D[[#This Row],[Left]]+Series_D[[#This Row],[Width]]+Series_D[[#This Row],[Right]])</f>
        <v>3.5229999999999997</v>
      </c>
      <c r="H11" s="3">
        <f>Factor*(Series_D[[#This Row],[Width]]+Series_D[[#This Row],[Right]])</f>
        <v>3.1229999999999998</v>
      </c>
    </row>
    <row r="12" spans="1:8" x14ac:dyDescent="0.25">
      <c r="A12" s="3">
        <v>9</v>
      </c>
      <c r="B12" s="3">
        <v>0.4</v>
      </c>
      <c r="C12" s="3">
        <v>2.7229999999999999</v>
      </c>
      <c r="D12" s="3">
        <v>0.4</v>
      </c>
      <c r="E12" s="3">
        <f>CODE(Series_D[[#This Row],[Character]])</f>
        <v>57</v>
      </c>
      <c r="F12" s="3">
        <f>Factor*(Series_D[[#This Row],[Left]]+Series_D[[#This Row],[Width]])</f>
        <v>3.1229999999999998</v>
      </c>
      <c r="G12" s="3">
        <f>Factor*(Series_D[[#This Row],[Left]]+Series_D[[#This Row],[Width]]+Series_D[[#This Row],[Right]])</f>
        <v>3.5229999999999997</v>
      </c>
      <c r="H12" s="3">
        <f>Factor*(Series_D[[#This Row],[Width]]+Series_D[[#This Row],[Right]])</f>
        <v>3.1229999999999998</v>
      </c>
    </row>
    <row r="13" spans="1:8" x14ac:dyDescent="0.25">
      <c r="A13" s="3" t="s">
        <v>38</v>
      </c>
      <c r="B13" s="3">
        <v>0.12</v>
      </c>
      <c r="C13" s="3">
        <v>1.401</v>
      </c>
      <c r="D13" s="3">
        <v>0.12</v>
      </c>
      <c r="E13" s="3">
        <f>CODE(Series_D[[#This Row],[Character]])</f>
        <v>45</v>
      </c>
      <c r="F13" s="3">
        <f>Factor*(Series_D[[#This Row],[Left]]+Series_D[[#This Row],[Width]])</f>
        <v>1.5209999999999999</v>
      </c>
      <c r="G13" s="3">
        <f>Factor*(Series_D[[#This Row],[Left]]+Series_D[[#This Row],[Width]]+Series_D[[#This Row],[Right]])</f>
        <v>1.641</v>
      </c>
      <c r="H13" s="3">
        <f>Factor*(Series_D[[#This Row],[Width]]+Series_D[[#This Row],[Right]])</f>
        <v>1.5209999999999999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CODE(Series_D[[#This Row],[Character]])</f>
        <v>32</v>
      </c>
      <c r="F14" s="3">
        <f>Factor*(Series_D[[#This Row],[Left]]+Series_D[[#This Row],[Width]])</f>
        <v>4</v>
      </c>
      <c r="G14" s="3">
        <f>Factor*(Series_D[[#This Row],[Left]]+Series_D[[#This Row],[Width]]+Series_D[[#This Row],[Right]])</f>
        <v>4</v>
      </c>
      <c r="H14" s="3">
        <f>Factor*(Series_D[[#This Row],[Width]]+Series_D[[#This Row],[Right]])</f>
        <v>4</v>
      </c>
    </row>
    <row r="15" spans="1:8" x14ac:dyDescent="0.25">
      <c r="A15" s="3" t="s">
        <v>40</v>
      </c>
      <c r="B15" s="3">
        <v>0.48</v>
      </c>
      <c r="C15" s="3">
        <v>0.64</v>
      </c>
      <c r="D15" s="3">
        <v>0.48</v>
      </c>
      <c r="E15" s="3">
        <f>CODE(Series_D[[#This Row],[Character]])</f>
        <v>33</v>
      </c>
      <c r="F15" s="3">
        <f>Factor*(Series_D[[#This Row],[Left]]+Series_D[[#This Row],[Width]])</f>
        <v>1.1200000000000001</v>
      </c>
      <c r="G15" s="3">
        <f>Factor*(Series_D[[#This Row],[Left]]+Series_D[[#This Row],[Width]]+Series_D[[#This Row],[Right]])</f>
        <v>1.6</v>
      </c>
      <c r="H15" s="3">
        <f>Factor*(Series_D[[#This Row],[Width]]+Series_D[[#This Row],[Right]])</f>
        <v>1.1200000000000001</v>
      </c>
    </row>
    <row r="16" spans="1:8" x14ac:dyDescent="0.25">
      <c r="A16" s="3" t="s">
        <v>41</v>
      </c>
      <c r="B16" s="3">
        <v>0.16</v>
      </c>
      <c r="C16" s="3">
        <v>0.72</v>
      </c>
      <c r="D16" s="3">
        <v>0.16</v>
      </c>
      <c r="E16" s="3">
        <f>CODE(Series_D[[#This Row],[Character]])</f>
        <v>34</v>
      </c>
      <c r="F16" s="3">
        <f>Factor*(Series_D[[#This Row],[Left]]+Series_D[[#This Row],[Width]])</f>
        <v>0.88</v>
      </c>
      <c r="G16" s="3">
        <f>Factor*(Series_D[[#This Row],[Left]]+Series_D[[#This Row],[Width]]+Series_D[[#This Row],[Right]])</f>
        <v>1.04</v>
      </c>
      <c r="H16" s="3">
        <f>Factor*(Series_D[[#This Row],[Width]]+Series_D[[#This Row],[Right]])</f>
        <v>0.88</v>
      </c>
    </row>
    <row r="17" spans="1:8" x14ac:dyDescent="0.25">
      <c r="A17" s="3" t="s">
        <v>42</v>
      </c>
      <c r="B17" s="3">
        <v>0.24</v>
      </c>
      <c r="C17" s="3">
        <v>3.4020000000000001</v>
      </c>
      <c r="D17" s="3">
        <v>0.24</v>
      </c>
      <c r="E17" s="3">
        <f>CODE(Series_D[[#This Row],[Character]])</f>
        <v>35</v>
      </c>
      <c r="F17" s="3">
        <f>Factor*(Series_D[[#This Row],[Left]]+Series_D[[#This Row],[Width]])</f>
        <v>3.6420000000000003</v>
      </c>
      <c r="G17" s="3">
        <f>Factor*(Series_D[[#This Row],[Left]]+Series_D[[#This Row],[Width]]+Series_D[[#This Row],[Right]])</f>
        <v>3.8820000000000006</v>
      </c>
      <c r="H17" s="3">
        <f>Factor*(Series_D[[#This Row],[Width]]+Series_D[[#This Row],[Right]])</f>
        <v>3.6420000000000003</v>
      </c>
    </row>
    <row r="18" spans="1:8" x14ac:dyDescent="0.25">
      <c r="A18" s="3" t="s">
        <v>43</v>
      </c>
      <c r="B18" s="3">
        <v>0.2</v>
      </c>
      <c r="C18" s="3">
        <v>2.7229999999999999</v>
      </c>
      <c r="D18" s="3">
        <v>0.2</v>
      </c>
      <c r="E18" s="3">
        <f>CODE(Series_D[[#This Row],[Character]])</f>
        <v>36</v>
      </c>
      <c r="F18" s="3">
        <f>Factor*(Series_D[[#This Row],[Left]]+Series_D[[#This Row],[Width]])</f>
        <v>2.923</v>
      </c>
      <c r="G18" s="3">
        <f>Factor*(Series_D[[#This Row],[Left]]+Series_D[[#This Row],[Width]]+Series_D[[#This Row],[Right]])</f>
        <v>3.1230000000000002</v>
      </c>
      <c r="H18" s="3">
        <f>Factor*(Series_D[[#This Row],[Width]]+Series_D[[#This Row],[Right]])</f>
        <v>2.923</v>
      </c>
    </row>
    <row r="19" spans="1:8" x14ac:dyDescent="0.25">
      <c r="A19" s="3" t="s">
        <v>44</v>
      </c>
      <c r="B19" s="3">
        <v>0.4</v>
      </c>
      <c r="C19" s="3">
        <v>3.5619999999999998</v>
      </c>
      <c r="D19" s="3">
        <v>0</v>
      </c>
      <c r="E19" s="3">
        <f>CODE(Series_D[[#This Row],[Character]])</f>
        <v>38</v>
      </c>
      <c r="F19" s="3">
        <f>Factor*(Series_D[[#This Row],[Left]]+Series_D[[#This Row],[Width]])</f>
        <v>3.9619999999999997</v>
      </c>
      <c r="G19" s="3">
        <f>Factor*(Series_D[[#This Row],[Left]]+Series_D[[#This Row],[Width]]+Series_D[[#This Row],[Right]])</f>
        <v>3.9619999999999997</v>
      </c>
      <c r="H19" s="3">
        <f>Factor*(Series_D[[#This Row],[Width]]+Series_D[[#This Row],[Right]])</f>
        <v>3.5619999999999998</v>
      </c>
    </row>
    <row r="20" spans="1:8" x14ac:dyDescent="0.25">
      <c r="A20" s="3" t="s">
        <v>45</v>
      </c>
      <c r="B20" s="3">
        <v>0.4</v>
      </c>
      <c r="C20" s="3">
        <v>1.321</v>
      </c>
      <c r="D20" s="3">
        <v>0.16</v>
      </c>
      <c r="E20" s="3">
        <f>CODE(Series_D[[#This Row],[Character]])</f>
        <v>40</v>
      </c>
      <c r="F20" s="3">
        <f>Factor*(Series_D[[#This Row],[Left]]+Series_D[[#This Row],[Width]])</f>
        <v>1.7210000000000001</v>
      </c>
      <c r="G20" s="3">
        <f>Factor*(Series_D[[#This Row],[Left]]+Series_D[[#This Row],[Width]]+Series_D[[#This Row],[Right]])</f>
        <v>1.881</v>
      </c>
      <c r="H20" s="3">
        <f>Factor*(Series_D[[#This Row],[Width]]+Series_D[[#This Row],[Right]])</f>
        <v>1.4809999999999999</v>
      </c>
    </row>
    <row r="21" spans="1:8" x14ac:dyDescent="0.25">
      <c r="A21" s="3" t="s">
        <v>46</v>
      </c>
      <c r="B21" s="3">
        <v>0.16</v>
      </c>
      <c r="C21" s="3">
        <v>1.321</v>
      </c>
      <c r="D21" s="3">
        <v>0.4</v>
      </c>
      <c r="E21" s="3">
        <f>CODE(Series_D[[#This Row],[Character]])</f>
        <v>41</v>
      </c>
      <c r="F21" s="3">
        <f>Factor*(Series_D[[#This Row],[Left]]+Series_D[[#This Row],[Width]])</f>
        <v>1.4809999999999999</v>
      </c>
      <c r="G21" s="3">
        <f>Factor*(Series_D[[#This Row],[Left]]+Series_D[[#This Row],[Width]]+Series_D[[#This Row],[Right]])</f>
        <v>1.8809999999999998</v>
      </c>
      <c r="H21" s="3">
        <f>Factor*(Series_D[[#This Row],[Width]]+Series_D[[#This Row],[Right]])</f>
        <v>1.7210000000000001</v>
      </c>
    </row>
    <row r="22" spans="1:8" x14ac:dyDescent="0.25">
      <c r="A22" s="3" t="s">
        <v>47</v>
      </c>
      <c r="B22" s="3">
        <v>0.32</v>
      </c>
      <c r="C22" s="3">
        <v>2.161</v>
      </c>
      <c r="D22" s="3">
        <v>0.32</v>
      </c>
      <c r="E22" s="3">
        <f>CODE(Series_D[[#This Row],[Character]])</f>
        <v>42</v>
      </c>
      <c r="F22" s="3">
        <f>Factor*(Series_D[[#This Row],[Left]]+Series_D[[#This Row],[Width]])</f>
        <v>2.4809999999999999</v>
      </c>
      <c r="G22" s="3">
        <f>Factor*(Series_D[[#This Row],[Left]]+Series_D[[#This Row],[Width]]+Series_D[[#This Row],[Right]])</f>
        <v>2.8009999999999997</v>
      </c>
      <c r="H22" s="3">
        <f>Factor*(Series_D[[#This Row],[Width]]+Series_D[[#This Row],[Right]])</f>
        <v>2.4809999999999999</v>
      </c>
    </row>
    <row r="23" spans="1:8" x14ac:dyDescent="0.25">
      <c r="A23" s="3" t="s">
        <v>48</v>
      </c>
      <c r="B23" s="3">
        <v>0.16</v>
      </c>
      <c r="C23" s="3">
        <v>0.72</v>
      </c>
      <c r="D23" s="3">
        <v>0.16</v>
      </c>
      <c r="E23" s="3">
        <f>CODE(Series_D[[#This Row],[Character]])</f>
        <v>44</v>
      </c>
      <c r="F23" s="3">
        <f>Factor*(Series_D[[#This Row],[Left]]+Series_D[[#This Row],[Width]])</f>
        <v>0.88</v>
      </c>
      <c r="G23" s="3">
        <f>Factor*(Series_D[[#This Row],[Left]]+Series_D[[#This Row],[Width]]+Series_D[[#This Row],[Right]])</f>
        <v>1.04</v>
      </c>
      <c r="H23" s="3">
        <f>Factor*(Series_D[[#This Row],[Width]]+Series_D[[#This Row],[Right]])</f>
        <v>0.88</v>
      </c>
    </row>
    <row r="24" spans="1:8" x14ac:dyDescent="0.25">
      <c r="A24" s="3" t="s">
        <v>49</v>
      </c>
      <c r="B24" s="3">
        <v>0.16</v>
      </c>
      <c r="C24" s="3">
        <v>0.72</v>
      </c>
      <c r="D24" s="3">
        <v>0.16</v>
      </c>
      <c r="E24" s="3">
        <f>CODE(Series_D[[#This Row],[Character]])</f>
        <v>46</v>
      </c>
      <c r="F24" s="3">
        <f>Factor*(Series_D[[#This Row],[Left]]+Series_D[[#This Row],[Width]])</f>
        <v>0.88</v>
      </c>
      <c r="G24" s="3">
        <f>Factor*(Series_D[[#This Row],[Left]]+Series_D[[#This Row],[Width]]+Series_D[[#This Row],[Right]])</f>
        <v>1.04</v>
      </c>
      <c r="H24" s="3">
        <f>Factor*(Series_D[[#This Row],[Width]]+Series_D[[#This Row],[Right]])</f>
        <v>0.88</v>
      </c>
    </row>
    <row r="25" spans="1:8" x14ac:dyDescent="0.25">
      <c r="A25" s="3" t="s">
        <v>50</v>
      </c>
      <c r="B25" s="3">
        <v>0</v>
      </c>
      <c r="C25" s="3">
        <v>4.1230000000000002</v>
      </c>
      <c r="D25" s="3">
        <v>0</v>
      </c>
      <c r="E25" s="3">
        <f>CODE(Series_D[[#This Row],[Character]])</f>
        <v>47</v>
      </c>
      <c r="F25" s="3">
        <f>Factor*(Series_D[[#This Row],[Left]]+Series_D[[#This Row],[Width]])</f>
        <v>4.1230000000000002</v>
      </c>
      <c r="G25" s="3">
        <f>Factor*(Series_D[[#This Row],[Left]]+Series_D[[#This Row],[Width]]+Series_D[[#This Row],[Right]])</f>
        <v>4.1230000000000002</v>
      </c>
      <c r="H25" s="3">
        <f>Factor*(Series_D[[#This Row],[Width]]+Series_D[[#This Row],[Right]])</f>
        <v>4.1230000000000002</v>
      </c>
    </row>
    <row r="26" spans="1:8" x14ac:dyDescent="0.25">
      <c r="A26" s="3" t="s">
        <v>51</v>
      </c>
      <c r="B26" s="3">
        <v>0.16</v>
      </c>
      <c r="C26" s="3">
        <v>0.72</v>
      </c>
      <c r="D26" s="3">
        <v>0.16</v>
      </c>
      <c r="E26" s="3">
        <f>CODE(Series_D[[#This Row],[Character]])</f>
        <v>58</v>
      </c>
      <c r="F26" s="3">
        <f>Factor*(Series_D[[#This Row],[Left]]+Series_D[[#This Row],[Width]])</f>
        <v>0.88</v>
      </c>
      <c r="G26" s="3">
        <f>Factor*(Series_D[[#This Row],[Left]]+Series_D[[#This Row],[Width]]+Series_D[[#This Row],[Right]])</f>
        <v>1.04</v>
      </c>
      <c r="H26" s="3">
        <f>Factor*(Series_D[[#This Row],[Width]]+Series_D[[#This Row],[Right]])</f>
        <v>0.88</v>
      </c>
    </row>
    <row r="27" spans="1:8" x14ac:dyDescent="0.25">
      <c r="A27" s="3" t="s">
        <v>52</v>
      </c>
      <c r="B27" s="3">
        <v>0.28000000000000003</v>
      </c>
      <c r="C27" s="3">
        <v>2.601</v>
      </c>
      <c r="D27" s="3">
        <v>0.28000000000000003</v>
      </c>
      <c r="E27" s="3">
        <f>CODE(Series_D[[#This Row],[Character]])</f>
        <v>63</v>
      </c>
      <c r="F27" s="3">
        <f>Factor*(Series_D[[#This Row],[Left]]+Series_D[[#This Row],[Width]])</f>
        <v>2.8810000000000002</v>
      </c>
      <c r="G27" s="3">
        <f>Factor*(Series_D[[#This Row],[Left]]+Series_D[[#This Row],[Width]]+Series_D[[#This Row],[Right]])</f>
        <v>3.1610000000000005</v>
      </c>
      <c r="H27" s="3">
        <f>Factor*(Series_D[[#This Row],[Width]]+Series_D[[#This Row],[Right]])</f>
        <v>2.8810000000000002</v>
      </c>
    </row>
    <row r="28" spans="1:8" x14ac:dyDescent="0.25">
      <c r="A28" s="3" t="s">
        <v>53</v>
      </c>
      <c r="B28" s="3">
        <v>0.4</v>
      </c>
      <c r="C28" s="3">
        <v>4.0030000000000001</v>
      </c>
      <c r="D28" s="3">
        <v>0.4</v>
      </c>
      <c r="E28" s="3">
        <f>CODE(Series_D[[#This Row],[Character]])</f>
        <v>64</v>
      </c>
      <c r="F28" s="3">
        <f>Factor*(Series_D[[#This Row],[Left]]+Series_D[[#This Row],[Width]])</f>
        <v>4.4030000000000005</v>
      </c>
      <c r="G28" s="3">
        <f>Factor*(Series_D[[#This Row],[Left]]+Series_D[[#This Row],[Width]]+Series_D[[#This Row],[Right]])</f>
        <v>4.8030000000000008</v>
      </c>
      <c r="H28" s="3">
        <f>Factor*(Series_D[[#This Row],[Width]]+Series_D[[#This Row],[Right]])</f>
        <v>4.4030000000000005</v>
      </c>
    </row>
    <row r="29" spans="1:8" x14ac:dyDescent="0.25">
      <c r="A29" s="3" t="s">
        <v>54</v>
      </c>
      <c r="B29" s="3">
        <v>0.16</v>
      </c>
      <c r="C29" s="3">
        <v>0.72</v>
      </c>
      <c r="D29" s="3">
        <v>0.16</v>
      </c>
      <c r="E29" s="3">
        <f>CODE(Series_D[[#This Row],[Character]])</f>
        <v>146</v>
      </c>
      <c r="F29" s="3">
        <f>Factor*(Series_D[[#This Row],[Left]]+Series_D[[#This Row],[Width]])</f>
        <v>0.88</v>
      </c>
      <c r="G29" s="3">
        <f>Factor*(Series_D[[#This Row],[Left]]+Series_D[[#This Row],[Width]]+Series_D[[#This Row],[Right]])</f>
        <v>1.04</v>
      </c>
      <c r="H29" s="3">
        <f>Factor*(Series_D[[#This Row],[Width]]+Series_D[[#This Row],[Right]])</f>
        <v>0.88</v>
      </c>
    </row>
    <row r="30" spans="1:8" x14ac:dyDescent="0.25">
      <c r="A30" s="3" t="s">
        <v>55</v>
      </c>
      <c r="B30" s="3">
        <v>0.4</v>
      </c>
      <c r="C30" s="3">
        <v>2.4409999999999998</v>
      </c>
      <c r="D30" s="3">
        <v>0.28000000000000003</v>
      </c>
      <c r="E30" s="3">
        <f>CODE(Series_D[[#This Row],[Character]])</f>
        <v>162</v>
      </c>
      <c r="F30" s="3">
        <f>Factor*(Series_D[[#This Row],[Left]]+Series_D[[#This Row],[Width]])</f>
        <v>2.8409999999999997</v>
      </c>
      <c r="G30" s="3">
        <f>Factor*(Series_D[[#This Row],[Left]]+Series_D[[#This Row],[Width]]+Series_D[[#This Row],[Right]])</f>
        <v>3.1209999999999996</v>
      </c>
      <c r="H30" s="3">
        <f>Factor*(Series_D[[#This Row],[Width]]+Series_D[[#This Row],[Right]])</f>
        <v>2.7210000000000001</v>
      </c>
    </row>
    <row r="31" spans="1:8" x14ac:dyDescent="0.25">
      <c r="A31" s="3" t="s">
        <v>56</v>
      </c>
      <c r="B31" s="3">
        <v>0.12</v>
      </c>
      <c r="C31" s="3">
        <v>2.6819999999999999</v>
      </c>
      <c r="D31" s="3">
        <v>0.12</v>
      </c>
      <c r="E31" s="3">
        <f>CODE(Series_D[[#This Row],[Character]])</f>
        <v>43</v>
      </c>
      <c r="F31" s="3">
        <f>Factor*(Series_D[[#This Row],[Left]]+Series_D[[#This Row],[Width]])</f>
        <v>2.802</v>
      </c>
      <c r="G31" s="3">
        <f>Factor*(Series_D[[#This Row],[Left]]+Series_D[[#This Row],[Width]]+Series_D[[#This Row],[Right]])</f>
        <v>2.9220000000000002</v>
      </c>
      <c r="H31" s="3">
        <f>Factor*(Series_D[[#This Row],[Width]]+Series_D[[#This Row],[Right]])</f>
        <v>2.802</v>
      </c>
    </row>
    <row r="32" spans="1:8" x14ac:dyDescent="0.25">
      <c r="A32" s="3" t="s">
        <v>57</v>
      </c>
      <c r="B32" s="3">
        <v>0.48</v>
      </c>
      <c r="C32" s="3">
        <v>1.921</v>
      </c>
      <c r="D32" s="3">
        <v>0.48</v>
      </c>
      <c r="E32" s="3">
        <f>CODE(Series_D[[#This Row],[Character]])</f>
        <v>61</v>
      </c>
      <c r="F32" s="3">
        <f>Factor*(Series_D[[#This Row],[Left]]+Series_D[[#This Row],[Width]])</f>
        <v>2.4009999999999998</v>
      </c>
      <c r="G32" s="3">
        <f>Factor*(Series_D[[#This Row],[Left]]+Series_D[[#This Row],[Width]]+Series_D[[#This Row],[Right]])</f>
        <v>2.8809999999999998</v>
      </c>
      <c r="H32" s="3">
        <f>Factor*(Series_D[[#This Row],[Width]]+Series_D[[#This Row],[Right]])</f>
        <v>2.4009999999999998</v>
      </c>
    </row>
    <row r="33" spans="1:8" x14ac:dyDescent="0.25">
      <c r="A33" s="3" t="s">
        <v>58</v>
      </c>
      <c r="B33" s="3">
        <v>0.12</v>
      </c>
      <c r="C33" s="3">
        <v>3.4020000000000001</v>
      </c>
      <c r="D33" s="3">
        <v>0.12</v>
      </c>
      <c r="E33" s="3">
        <f>CODE(Series_D[[#This Row],[Character]])</f>
        <v>65</v>
      </c>
      <c r="F33" s="3">
        <f>Factor*(Series_D[[#This Row],[Left]]+Series_D[[#This Row],[Width]])</f>
        <v>3.5220000000000002</v>
      </c>
      <c r="G33" s="3">
        <f>Factor*(Series_D[[#This Row],[Left]]+Series_D[[#This Row],[Width]]+Series_D[[#This Row],[Right]])</f>
        <v>3.6420000000000003</v>
      </c>
      <c r="H33" s="3">
        <f>Factor*(Series_D[[#This Row],[Width]]+Series_D[[#This Row],[Right]])</f>
        <v>3.5220000000000002</v>
      </c>
    </row>
    <row r="34" spans="1:8" x14ac:dyDescent="0.25">
      <c r="A34" s="3" t="s">
        <v>59</v>
      </c>
      <c r="B34" s="3">
        <v>0.48</v>
      </c>
      <c r="C34" s="3">
        <v>2.7229999999999999</v>
      </c>
      <c r="D34" s="3">
        <v>0.2</v>
      </c>
      <c r="E34" s="3">
        <f>CODE(Series_D[[#This Row],[Character]])</f>
        <v>66</v>
      </c>
      <c r="F34" s="3">
        <f>Factor*(Series_D[[#This Row],[Left]]+Series_D[[#This Row],[Width]])</f>
        <v>3.2029999999999998</v>
      </c>
      <c r="G34" s="3">
        <f>Factor*(Series_D[[#This Row],[Left]]+Series_D[[#This Row],[Width]]+Series_D[[#This Row],[Right]])</f>
        <v>3.403</v>
      </c>
      <c r="H34" s="3">
        <f>Factor*(Series_D[[#This Row],[Width]]+Series_D[[#This Row],[Right]])</f>
        <v>2.923</v>
      </c>
    </row>
    <row r="35" spans="1:8" x14ac:dyDescent="0.25">
      <c r="A35" s="3" t="s">
        <v>60</v>
      </c>
      <c r="B35" s="3">
        <v>0.4</v>
      </c>
      <c r="C35" s="3">
        <v>2.7229999999999999</v>
      </c>
      <c r="D35" s="3">
        <v>0.4</v>
      </c>
      <c r="E35" s="3">
        <f>CODE(Series_D[[#This Row],[Character]])</f>
        <v>67</v>
      </c>
      <c r="F35" s="3">
        <f>Factor*(Series_D[[#This Row],[Left]]+Series_D[[#This Row],[Width]])</f>
        <v>3.1229999999999998</v>
      </c>
      <c r="G35" s="3">
        <f>Factor*(Series_D[[#This Row],[Left]]+Series_D[[#This Row],[Width]]+Series_D[[#This Row],[Right]])</f>
        <v>3.5229999999999997</v>
      </c>
      <c r="H35" s="3">
        <f>Factor*(Series_D[[#This Row],[Width]]+Series_D[[#This Row],[Right]])</f>
        <v>3.1229999999999998</v>
      </c>
    </row>
    <row r="36" spans="1:8" x14ac:dyDescent="0.25">
      <c r="A36" s="3" t="s">
        <v>61</v>
      </c>
      <c r="B36" s="3">
        <v>0.48</v>
      </c>
      <c r="C36" s="3">
        <v>2.7229999999999999</v>
      </c>
      <c r="D36" s="3">
        <v>0.4</v>
      </c>
      <c r="E36" s="3">
        <f>CODE(Series_D[[#This Row],[Character]])</f>
        <v>68</v>
      </c>
      <c r="F36" s="3">
        <f>Factor*(Series_D[[#This Row],[Left]]+Series_D[[#This Row],[Width]])</f>
        <v>3.2029999999999998</v>
      </c>
      <c r="G36" s="3">
        <f>Factor*(Series_D[[#This Row],[Left]]+Series_D[[#This Row],[Width]]+Series_D[[#This Row],[Right]])</f>
        <v>3.6029999999999998</v>
      </c>
      <c r="H36" s="3">
        <f>Factor*(Series_D[[#This Row],[Width]]+Series_D[[#This Row],[Right]])</f>
        <v>3.1229999999999998</v>
      </c>
    </row>
    <row r="37" spans="1:8" x14ac:dyDescent="0.25">
      <c r="A37" s="3" t="s">
        <v>62</v>
      </c>
      <c r="B37" s="3">
        <v>0.48</v>
      </c>
      <c r="C37" s="3">
        <v>2.4809999999999999</v>
      </c>
      <c r="D37" s="3">
        <v>0.2</v>
      </c>
      <c r="E37" s="3">
        <f>CODE(Series_D[[#This Row],[Character]])</f>
        <v>69</v>
      </c>
      <c r="F37" s="3">
        <f>Factor*(Series_D[[#This Row],[Left]]+Series_D[[#This Row],[Width]])</f>
        <v>2.9609999999999999</v>
      </c>
      <c r="G37" s="3">
        <f>Factor*(Series_D[[#This Row],[Left]]+Series_D[[#This Row],[Width]]+Series_D[[#This Row],[Right]])</f>
        <v>3.161</v>
      </c>
      <c r="H37" s="3">
        <f>Factor*(Series_D[[#This Row],[Width]]+Series_D[[#This Row],[Right]])</f>
        <v>2.681</v>
      </c>
    </row>
    <row r="38" spans="1:8" x14ac:dyDescent="0.25">
      <c r="A38" s="3" t="s">
        <v>63</v>
      </c>
      <c r="B38" s="3">
        <v>0.48</v>
      </c>
      <c r="C38" s="3">
        <v>2.4809999999999999</v>
      </c>
      <c r="D38" s="3">
        <v>0.12</v>
      </c>
      <c r="E38" s="3">
        <f>CODE(Series_D[[#This Row],[Character]])</f>
        <v>70</v>
      </c>
      <c r="F38" s="3">
        <f>Factor*(Series_D[[#This Row],[Left]]+Series_D[[#This Row],[Width]])</f>
        <v>2.9609999999999999</v>
      </c>
      <c r="G38" s="3">
        <f>Factor*(Series_D[[#This Row],[Left]]+Series_D[[#This Row],[Width]]+Series_D[[#This Row],[Right]])</f>
        <v>3.081</v>
      </c>
      <c r="H38" s="3">
        <f>Factor*(Series_D[[#This Row],[Width]]+Series_D[[#This Row],[Right]])</f>
        <v>2.601</v>
      </c>
    </row>
    <row r="39" spans="1:8" x14ac:dyDescent="0.25">
      <c r="A39" s="3" t="s">
        <v>64</v>
      </c>
      <c r="B39" s="3">
        <v>0.4</v>
      </c>
      <c r="C39" s="3">
        <v>2.7229999999999999</v>
      </c>
      <c r="D39" s="3">
        <v>0.4</v>
      </c>
      <c r="E39" s="3">
        <f>CODE(Series_D[[#This Row],[Character]])</f>
        <v>71</v>
      </c>
      <c r="F39" s="3">
        <f>Factor*(Series_D[[#This Row],[Left]]+Series_D[[#This Row],[Width]])</f>
        <v>3.1229999999999998</v>
      </c>
      <c r="G39" s="3">
        <f>Factor*(Series_D[[#This Row],[Left]]+Series_D[[#This Row],[Width]]+Series_D[[#This Row],[Right]])</f>
        <v>3.5229999999999997</v>
      </c>
      <c r="H39" s="3">
        <f>Factor*(Series_D[[#This Row],[Width]]+Series_D[[#This Row],[Right]])</f>
        <v>3.1229999999999998</v>
      </c>
    </row>
    <row r="40" spans="1:8" x14ac:dyDescent="0.25">
      <c r="A40" s="3" t="s">
        <v>65</v>
      </c>
      <c r="B40" s="3">
        <v>0.48</v>
      </c>
      <c r="C40" s="3">
        <v>2.7229999999999999</v>
      </c>
      <c r="D40" s="3">
        <v>0.48</v>
      </c>
      <c r="E40" s="3">
        <f>CODE(Series_D[[#This Row],[Character]])</f>
        <v>72</v>
      </c>
      <c r="F40" s="3">
        <f>Factor*(Series_D[[#This Row],[Left]]+Series_D[[#This Row],[Width]])</f>
        <v>3.2029999999999998</v>
      </c>
      <c r="G40" s="3">
        <f>Factor*(Series_D[[#This Row],[Left]]+Series_D[[#This Row],[Width]]+Series_D[[#This Row],[Right]])</f>
        <v>3.6829999999999998</v>
      </c>
      <c r="H40" s="3">
        <f>Factor*(Series_D[[#This Row],[Width]]+Series_D[[#This Row],[Right]])</f>
        <v>3.2029999999999998</v>
      </c>
    </row>
    <row r="41" spans="1:8" x14ac:dyDescent="0.25">
      <c r="A41" s="3" t="s">
        <v>66</v>
      </c>
      <c r="B41" s="3">
        <v>0.48</v>
      </c>
      <c r="C41" s="3">
        <v>0.64</v>
      </c>
      <c r="D41" s="3">
        <v>0.48</v>
      </c>
      <c r="E41" s="3">
        <f>CODE(Series_D[[#This Row],[Character]])</f>
        <v>73</v>
      </c>
      <c r="F41" s="3">
        <f>Factor*(Series_D[[#This Row],[Left]]+Series_D[[#This Row],[Width]])</f>
        <v>1.1200000000000001</v>
      </c>
      <c r="G41" s="3">
        <f>Factor*(Series_D[[#This Row],[Left]]+Series_D[[#This Row],[Width]]+Series_D[[#This Row],[Right]])</f>
        <v>1.6</v>
      </c>
      <c r="H41" s="3">
        <f>Factor*(Series_D[[#This Row],[Width]]+Series_D[[#This Row],[Right]])</f>
        <v>1.1200000000000001</v>
      </c>
    </row>
    <row r="42" spans="1:8" x14ac:dyDescent="0.25">
      <c r="A42" s="3" t="s">
        <v>67</v>
      </c>
      <c r="B42" s="3">
        <v>0.12</v>
      </c>
      <c r="C42" s="3">
        <v>2.5609999999999999</v>
      </c>
      <c r="D42" s="3">
        <v>0.48</v>
      </c>
      <c r="E42" s="3">
        <f>CODE(Series_D[[#This Row],[Character]])</f>
        <v>74</v>
      </c>
      <c r="F42" s="3">
        <f>Factor*(Series_D[[#This Row],[Left]]+Series_D[[#This Row],[Width]])</f>
        <v>2.681</v>
      </c>
      <c r="G42" s="3">
        <f>Factor*(Series_D[[#This Row],[Left]]+Series_D[[#This Row],[Width]]+Series_D[[#This Row],[Right]])</f>
        <v>3.161</v>
      </c>
      <c r="H42" s="3">
        <f>Factor*(Series_D[[#This Row],[Width]]+Series_D[[#This Row],[Right]])</f>
        <v>3.0409999999999999</v>
      </c>
    </row>
    <row r="43" spans="1:8" x14ac:dyDescent="0.25">
      <c r="A43" s="3" t="s">
        <v>68</v>
      </c>
      <c r="B43" s="3">
        <v>0.48</v>
      </c>
      <c r="C43" s="3">
        <v>2.802</v>
      </c>
      <c r="D43" s="3">
        <v>0.2</v>
      </c>
      <c r="E43" s="3">
        <f>CODE(Series_D[[#This Row],[Character]])</f>
        <v>75</v>
      </c>
      <c r="F43" s="3">
        <f>Factor*(Series_D[[#This Row],[Left]]+Series_D[[#This Row],[Width]])</f>
        <v>3.282</v>
      </c>
      <c r="G43" s="3">
        <f>Factor*(Series_D[[#This Row],[Left]]+Series_D[[#This Row],[Width]]+Series_D[[#This Row],[Right]])</f>
        <v>3.4820000000000002</v>
      </c>
      <c r="H43" s="3">
        <f>Factor*(Series_D[[#This Row],[Width]]+Series_D[[#This Row],[Right]])</f>
        <v>3.0020000000000002</v>
      </c>
    </row>
    <row r="44" spans="1:8" x14ac:dyDescent="0.25">
      <c r="A44" s="3" t="s">
        <v>69</v>
      </c>
      <c r="B44" s="3">
        <v>0.48</v>
      </c>
      <c r="C44" s="3">
        <v>2.4809999999999999</v>
      </c>
      <c r="D44" s="3">
        <v>0.12</v>
      </c>
      <c r="E44" s="3">
        <f>CODE(Series_D[[#This Row],[Character]])</f>
        <v>76</v>
      </c>
      <c r="F44" s="3">
        <f>Factor*(Series_D[[#This Row],[Left]]+Series_D[[#This Row],[Width]])</f>
        <v>2.9609999999999999</v>
      </c>
      <c r="G44" s="3">
        <f>Factor*(Series_D[[#This Row],[Left]]+Series_D[[#This Row],[Width]]+Series_D[[#This Row],[Right]])</f>
        <v>3.081</v>
      </c>
      <c r="H44" s="3">
        <f>Factor*(Series_D[[#This Row],[Width]]+Series_D[[#This Row],[Right]])</f>
        <v>2.601</v>
      </c>
    </row>
    <row r="45" spans="1:8" x14ac:dyDescent="0.25">
      <c r="A45" s="3" t="s">
        <v>70</v>
      </c>
      <c r="B45" s="3">
        <v>0.48</v>
      </c>
      <c r="C45" s="3">
        <v>3.1219999999999999</v>
      </c>
      <c r="D45" s="3">
        <v>0.48</v>
      </c>
      <c r="E45" s="3">
        <f>CODE(Series_D[[#This Row],[Character]])</f>
        <v>77</v>
      </c>
      <c r="F45" s="3">
        <f>Factor*(Series_D[[#This Row],[Left]]+Series_D[[#This Row],[Width]])</f>
        <v>3.6019999999999999</v>
      </c>
      <c r="G45" s="3">
        <f>Factor*(Series_D[[#This Row],[Left]]+Series_D[[#This Row],[Width]]+Series_D[[#This Row],[Right]])</f>
        <v>4.0819999999999999</v>
      </c>
      <c r="H45" s="3">
        <f>Factor*(Series_D[[#This Row],[Width]]+Series_D[[#This Row],[Right]])</f>
        <v>3.6019999999999999</v>
      </c>
    </row>
    <row r="46" spans="1:8" x14ac:dyDescent="0.25">
      <c r="A46" s="3" t="s">
        <v>71</v>
      </c>
      <c r="B46" s="3">
        <v>0.48</v>
      </c>
      <c r="C46" s="3">
        <v>2.7229999999999999</v>
      </c>
      <c r="D46" s="3">
        <v>0.48</v>
      </c>
      <c r="E46" s="3">
        <f>CODE(Series_D[[#This Row],[Character]])</f>
        <v>78</v>
      </c>
      <c r="F46" s="3">
        <f>Factor*(Series_D[[#This Row],[Left]]+Series_D[[#This Row],[Width]])</f>
        <v>3.2029999999999998</v>
      </c>
      <c r="G46" s="3">
        <f>Factor*(Series_D[[#This Row],[Left]]+Series_D[[#This Row],[Width]]+Series_D[[#This Row],[Right]])</f>
        <v>3.6829999999999998</v>
      </c>
      <c r="H46" s="3">
        <f>Factor*(Series_D[[#This Row],[Width]]+Series_D[[#This Row],[Right]])</f>
        <v>3.2029999999999998</v>
      </c>
    </row>
    <row r="47" spans="1:8" x14ac:dyDescent="0.25">
      <c r="A47" s="3" t="s">
        <v>72</v>
      </c>
      <c r="B47" s="3">
        <v>0.4</v>
      </c>
      <c r="C47" s="3">
        <v>2.8420000000000001</v>
      </c>
      <c r="D47" s="3">
        <v>0.4</v>
      </c>
      <c r="E47" s="3">
        <f>CODE(Series_D[[#This Row],[Character]])</f>
        <v>79</v>
      </c>
      <c r="F47" s="3">
        <f>Factor*(Series_D[[#This Row],[Left]]+Series_D[[#This Row],[Width]])</f>
        <v>3.242</v>
      </c>
      <c r="G47" s="3">
        <f>Factor*(Series_D[[#This Row],[Left]]+Series_D[[#This Row],[Width]]+Series_D[[#This Row],[Right]])</f>
        <v>3.6419999999999999</v>
      </c>
      <c r="H47" s="3">
        <f>Factor*(Series_D[[#This Row],[Width]]+Series_D[[#This Row],[Right]])</f>
        <v>3.242</v>
      </c>
    </row>
    <row r="48" spans="1:8" x14ac:dyDescent="0.25">
      <c r="A48" s="3" t="s">
        <v>73</v>
      </c>
      <c r="B48" s="3">
        <v>0.48</v>
      </c>
      <c r="C48" s="3">
        <v>2.7229999999999999</v>
      </c>
      <c r="D48" s="3">
        <v>0.12</v>
      </c>
      <c r="E48" s="3">
        <f>CODE(Series_D[[#This Row],[Character]])</f>
        <v>80</v>
      </c>
      <c r="F48" s="3">
        <f>Factor*(Series_D[[#This Row],[Left]]+Series_D[[#This Row],[Width]])</f>
        <v>3.2029999999999998</v>
      </c>
      <c r="G48" s="3">
        <f>Factor*(Series_D[[#This Row],[Left]]+Series_D[[#This Row],[Width]]+Series_D[[#This Row],[Right]])</f>
        <v>3.323</v>
      </c>
      <c r="H48" s="3">
        <f>Factor*(Series_D[[#This Row],[Width]]+Series_D[[#This Row],[Right]])</f>
        <v>2.843</v>
      </c>
    </row>
    <row r="49" spans="1:8" x14ac:dyDescent="0.25">
      <c r="A49" s="3" t="s">
        <v>74</v>
      </c>
      <c r="B49" s="3">
        <v>0.4</v>
      </c>
      <c r="C49" s="3">
        <v>2.8420000000000001</v>
      </c>
      <c r="D49" s="3">
        <v>0.4</v>
      </c>
      <c r="E49" s="3">
        <f>CODE(Series_D[[#This Row],[Character]])</f>
        <v>81</v>
      </c>
      <c r="F49" s="3">
        <f>Factor*(Series_D[[#This Row],[Left]]+Series_D[[#This Row],[Width]])</f>
        <v>3.242</v>
      </c>
      <c r="G49" s="3">
        <f>Factor*(Series_D[[#This Row],[Left]]+Series_D[[#This Row],[Width]]+Series_D[[#This Row],[Right]])</f>
        <v>3.6419999999999999</v>
      </c>
      <c r="H49" s="3">
        <f>Factor*(Series_D[[#This Row],[Width]]+Series_D[[#This Row],[Right]])</f>
        <v>3.242</v>
      </c>
    </row>
    <row r="50" spans="1:8" x14ac:dyDescent="0.25">
      <c r="A50" s="3" t="s">
        <v>75</v>
      </c>
      <c r="B50" s="3">
        <v>0.48</v>
      </c>
      <c r="C50" s="3">
        <v>2.7229999999999999</v>
      </c>
      <c r="D50" s="3">
        <v>0.2</v>
      </c>
      <c r="E50" s="3">
        <f>CODE(Series_D[[#This Row],[Character]])</f>
        <v>82</v>
      </c>
      <c r="F50" s="3">
        <f>Factor*(Series_D[[#This Row],[Left]]+Series_D[[#This Row],[Width]])</f>
        <v>3.2029999999999998</v>
      </c>
      <c r="G50" s="3">
        <f>Factor*(Series_D[[#This Row],[Left]]+Series_D[[#This Row],[Width]]+Series_D[[#This Row],[Right]])</f>
        <v>3.403</v>
      </c>
      <c r="H50" s="3">
        <f>Factor*(Series_D[[#This Row],[Width]]+Series_D[[#This Row],[Right]])</f>
        <v>2.923</v>
      </c>
    </row>
    <row r="51" spans="1:8" x14ac:dyDescent="0.25">
      <c r="A51" s="3" t="s">
        <v>76</v>
      </c>
      <c r="B51" s="3">
        <v>0.2</v>
      </c>
      <c r="C51" s="3">
        <v>2.7229999999999999</v>
      </c>
      <c r="D51" s="3">
        <v>0.2</v>
      </c>
      <c r="E51" s="3">
        <f>CODE(Series_D[[#This Row],[Character]])</f>
        <v>83</v>
      </c>
      <c r="F51" s="3">
        <f>Factor*(Series_D[[#This Row],[Left]]+Series_D[[#This Row],[Width]])</f>
        <v>2.923</v>
      </c>
      <c r="G51" s="3">
        <f>Factor*(Series_D[[#This Row],[Left]]+Series_D[[#This Row],[Width]]+Series_D[[#This Row],[Right]])</f>
        <v>3.1230000000000002</v>
      </c>
      <c r="H51" s="3">
        <f>Factor*(Series_D[[#This Row],[Width]]+Series_D[[#This Row],[Right]])</f>
        <v>2.923</v>
      </c>
    </row>
    <row r="52" spans="1:8" x14ac:dyDescent="0.25">
      <c r="A52" s="3" t="s">
        <v>77</v>
      </c>
      <c r="B52" s="3">
        <v>0.12</v>
      </c>
      <c r="C52" s="3">
        <v>2.4809999999999999</v>
      </c>
      <c r="D52" s="3">
        <v>0.12</v>
      </c>
      <c r="E52" s="3">
        <f>CODE(Series_D[[#This Row],[Character]])</f>
        <v>84</v>
      </c>
      <c r="F52" s="3">
        <f>Factor*(Series_D[[#This Row],[Left]]+Series_D[[#This Row],[Width]])</f>
        <v>2.601</v>
      </c>
      <c r="G52" s="3">
        <f>Factor*(Series_D[[#This Row],[Left]]+Series_D[[#This Row],[Width]]+Series_D[[#This Row],[Right]])</f>
        <v>2.7210000000000001</v>
      </c>
      <c r="H52" s="3">
        <f>Factor*(Series_D[[#This Row],[Width]]+Series_D[[#This Row],[Right]])</f>
        <v>2.601</v>
      </c>
    </row>
    <row r="53" spans="1:8" x14ac:dyDescent="0.25">
      <c r="A53" s="3" t="s">
        <v>78</v>
      </c>
      <c r="B53" s="3">
        <v>0.48</v>
      </c>
      <c r="C53" s="3">
        <v>2.7229999999999999</v>
      </c>
      <c r="D53" s="3">
        <v>0.48</v>
      </c>
      <c r="E53" s="3">
        <f>CODE(Series_D[[#This Row],[Character]])</f>
        <v>85</v>
      </c>
      <c r="F53" s="3">
        <f>Factor*(Series_D[[#This Row],[Left]]+Series_D[[#This Row],[Width]])</f>
        <v>3.2029999999999998</v>
      </c>
      <c r="G53" s="3">
        <f>Factor*(Series_D[[#This Row],[Left]]+Series_D[[#This Row],[Width]]+Series_D[[#This Row],[Right]])</f>
        <v>3.6829999999999998</v>
      </c>
      <c r="H53" s="3">
        <f>Factor*(Series_D[[#This Row],[Width]]+Series_D[[#This Row],[Right]])</f>
        <v>3.2029999999999998</v>
      </c>
    </row>
    <row r="54" spans="1:8" x14ac:dyDescent="0.25">
      <c r="A54" s="3" t="s">
        <v>79</v>
      </c>
      <c r="B54" s="3">
        <v>0.12</v>
      </c>
      <c r="C54" s="3">
        <v>3.0419999999999998</v>
      </c>
      <c r="D54" s="3">
        <v>0.12</v>
      </c>
      <c r="E54" s="3">
        <f>CODE(Series_D[[#This Row],[Character]])</f>
        <v>86</v>
      </c>
      <c r="F54" s="3">
        <f>Factor*(Series_D[[#This Row],[Left]]+Series_D[[#This Row],[Width]])</f>
        <v>3.1619999999999999</v>
      </c>
      <c r="G54" s="3">
        <f>Factor*(Series_D[[#This Row],[Left]]+Series_D[[#This Row],[Width]]+Series_D[[#This Row],[Right]])</f>
        <v>3.282</v>
      </c>
      <c r="H54" s="3">
        <f>Factor*(Series_D[[#This Row],[Width]]+Series_D[[#This Row],[Right]])</f>
        <v>3.1619999999999999</v>
      </c>
    </row>
    <row r="55" spans="1:8" x14ac:dyDescent="0.25">
      <c r="A55" s="3" t="s">
        <v>80</v>
      </c>
      <c r="B55" s="3">
        <v>0.12</v>
      </c>
      <c r="C55" s="3">
        <v>3.5619999999999998</v>
      </c>
      <c r="D55" s="3">
        <v>0.12</v>
      </c>
      <c r="E55" s="3">
        <f>CODE(Series_D[[#This Row],[Character]])</f>
        <v>87</v>
      </c>
      <c r="F55" s="3">
        <f>Factor*(Series_D[[#This Row],[Left]]+Series_D[[#This Row],[Width]])</f>
        <v>3.6819999999999999</v>
      </c>
      <c r="G55" s="3">
        <f>Factor*(Series_D[[#This Row],[Left]]+Series_D[[#This Row],[Width]]+Series_D[[#This Row],[Right]])</f>
        <v>3.802</v>
      </c>
      <c r="H55" s="3">
        <f>Factor*(Series_D[[#This Row],[Width]]+Series_D[[#This Row],[Right]])</f>
        <v>3.6819999999999999</v>
      </c>
    </row>
    <row r="56" spans="1:8" x14ac:dyDescent="0.25">
      <c r="A56" s="3" t="s">
        <v>81</v>
      </c>
      <c r="B56" s="3">
        <v>0.2</v>
      </c>
      <c r="C56" s="3">
        <v>2.7229999999999999</v>
      </c>
      <c r="D56" s="3">
        <v>0.2</v>
      </c>
      <c r="E56" s="3">
        <f>CODE(Series_D[[#This Row],[Character]])</f>
        <v>88</v>
      </c>
      <c r="F56" s="3">
        <f>Factor*(Series_D[[#This Row],[Left]]+Series_D[[#This Row],[Width]])</f>
        <v>2.923</v>
      </c>
      <c r="G56" s="3">
        <f>Factor*(Series_D[[#This Row],[Left]]+Series_D[[#This Row],[Width]]+Series_D[[#This Row],[Right]])</f>
        <v>3.1230000000000002</v>
      </c>
      <c r="H56" s="3">
        <f>Factor*(Series_D[[#This Row],[Width]]+Series_D[[#This Row],[Right]])</f>
        <v>2.923</v>
      </c>
    </row>
    <row r="57" spans="1:8" x14ac:dyDescent="0.25">
      <c r="A57" s="3" t="s">
        <v>82</v>
      </c>
      <c r="B57" s="3">
        <v>0.12</v>
      </c>
      <c r="C57" s="3">
        <v>3.4420000000000002</v>
      </c>
      <c r="D57" s="3">
        <v>0.12</v>
      </c>
      <c r="E57" s="3">
        <f>CODE(Series_D[[#This Row],[Character]])</f>
        <v>89</v>
      </c>
      <c r="F57" s="3">
        <f>Factor*(Series_D[[#This Row],[Left]]+Series_D[[#This Row],[Width]])</f>
        <v>3.5620000000000003</v>
      </c>
      <c r="G57" s="3">
        <f>Factor*(Series_D[[#This Row],[Left]]+Series_D[[#This Row],[Width]]+Series_D[[#This Row],[Right]])</f>
        <v>3.6820000000000004</v>
      </c>
      <c r="H57" s="3">
        <f>Factor*(Series_D[[#This Row],[Width]]+Series_D[[#This Row],[Right]])</f>
        <v>3.5620000000000003</v>
      </c>
    </row>
    <row r="58" spans="1:8" x14ac:dyDescent="0.25">
      <c r="A58" s="3" t="s">
        <v>83</v>
      </c>
      <c r="B58" s="3">
        <v>0.2</v>
      </c>
      <c r="C58" s="3">
        <v>2.7229999999999999</v>
      </c>
      <c r="D58" s="3">
        <v>0.2</v>
      </c>
      <c r="E58" s="3">
        <f>CODE(Series_D[[#This Row],[Character]])</f>
        <v>90</v>
      </c>
      <c r="F58" s="3">
        <f>Factor*(Series_D[[#This Row],[Left]]+Series_D[[#This Row],[Width]])</f>
        <v>2.923</v>
      </c>
      <c r="G58" s="3">
        <f>Factor*(Series_D[[#This Row],[Left]]+Series_D[[#This Row],[Width]]+Series_D[[#This Row],[Right]])</f>
        <v>3.1230000000000002</v>
      </c>
      <c r="H58" s="3">
        <f>Factor*(Series_D[[#This Row],[Width]]+Series_D[[#This Row],[Right]])</f>
        <v>2.923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CODE(Series_D[[#This Row],[Character]])</f>
        <v>126</v>
      </c>
      <c r="F59" s="3">
        <f>Factor*(Series_D[[#This Row],[Left]]+Series_D[[#This Row],[Width]])</f>
        <v>0</v>
      </c>
      <c r="G59" s="3">
        <f>Factor*(Series_D[[#This Row],[Left]]+Series_D[[#This Row],[Width]]+Series_D[[#This Row],[Right]])</f>
        <v>0</v>
      </c>
      <c r="H59" s="3">
        <f>Factor*(Series_D[[#This Row],[Width]]+Series_D[[#This Row],[Right]])</f>
        <v>0</v>
      </c>
    </row>
    <row r="60" spans="1:8" x14ac:dyDescent="0.25">
      <c r="A60" s="3" t="s">
        <v>85</v>
      </c>
      <c r="B60" s="3">
        <v>0.2</v>
      </c>
      <c r="C60" s="3">
        <v>2.2810000000000001</v>
      </c>
      <c r="D60" s="3">
        <v>0.36</v>
      </c>
      <c r="E60" s="3">
        <f>CODE(Series_D[[#This Row],[Character]])</f>
        <v>97</v>
      </c>
      <c r="F60" s="3">
        <f>Factor*(Series_D[[#This Row],[Left]]+Series_D[[#This Row],[Width]])</f>
        <v>2.4810000000000003</v>
      </c>
      <c r="G60" s="3">
        <f>Factor*(Series_D[[#This Row],[Left]]+Series_D[[#This Row],[Width]]+Series_D[[#This Row],[Right]])</f>
        <v>2.8410000000000002</v>
      </c>
      <c r="H60" s="3">
        <f>Factor*(Series_D[[#This Row],[Width]]+Series_D[[#This Row],[Right]])</f>
        <v>2.641</v>
      </c>
    </row>
    <row r="61" spans="1:8" x14ac:dyDescent="0.25">
      <c r="A61" s="3" t="s">
        <v>86</v>
      </c>
      <c r="B61" s="3">
        <v>0.4</v>
      </c>
      <c r="C61" s="3">
        <v>2.4009999999999998</v>
      </c>
      <c r="D61" s="3">
        <v>0.24</v>
      </c>
      <c r="E61" s="3">
        <f>CODE(Series_D[[#This Row],[Character]])</f>
        <v>98</v>
      </c>
      <c r="F61" s="3">
        <f>Factor*(Series_D[[#This Row],[Left]]+Series_D[[#This Row],[Width]])</f>
        <v>2.8009999999999997</v>
      </c>
      <c r="G61" s="3">
        <f>Factor*(Series_D[[#This Row],[Left]]+Series_D[[#This Row],[Width]]+Series_D[[#This Row],[Right]])</f>
        <v>3.0409999999999995</v>
      </c>
      <c r="H61" s="3">
        <f>Factor*(Series_D[[#This Row],[Width]]+Series_D[[#This Row],[Right]])</f>
        <v>2.641</v>
      </c>
    </row>
    <row r="62" spans="1:8" x14ac:dyDescent="0.25">
      <c r="A62" s="3" t="s">
        <v>87</v>
      </c>
      <c r="B62" s="3">
        <v>0.24</v>
      </c>
      <c r="C62" s="3">
        <v>2.3610000000000002</v>
      </c>
      <c r="D62" s="3">
        <v>0.12</v>
      </c>
      <c r="E62" s="3">
        <f>CODE(Series_D[[#This Row],[Character]])</f>
        <v>99</v>
      </c>
      <c r="F62" s="3">
        <f>Factor*(Series_D[[#This Row],[Left]]+Series_D[[#This Row],[Width]])</f>
        <v>2.601</v>
      </c>
      <c r="G62" s="3">
        <f>Factor*(Series_D[[#This Row],[Left]]+Series_D[[#This Row],[Width]]+Series_D[[#This Row],[Right]])</f>
        <v>2.7210000000000001</v>
      </c>
      <c r="H62" s="3">
        <f>Factor*(Series_D[[#This Row],[Width]]+Series_D[[#This Row],[Right]])</f>
        <v>2.4810000000000003</v>
      </c>
    </row>
    <row r="63" spans="1:8" x14ac:dyDescent="0.25">
      <c r="A63" s="3" t="s">
        <v>88</v>
      </c>
      <c r="B63" s="3">
        <v>0.24</v>
      </c>
      <c r="C63" s="3">
        <v>2.4009999999999998</v>
      </c>
      <c r="D63" s="3">
        <v>0.4</v>
      </c>
      <c r="E63" s="3">
        <f>CODE(Series_D[[#This Row],[Character]])</f>
        <v>100</v>
      </c>
      <c r="F63" s="3">
        <f>Factor*(Series_D[[#This Row],[Left]]+Series_D[[#This Row],[Width]])</f>
        <v>2.641</v>
      </c>
      <c r="G63" s="3">
        <f>Factor*(Series_D[[#This Row],[Left]]+Series_D[[#This Row],[Width]]+Series_D[[#This Row],[Right]])</f>
        <v>3.0409999999999999</v>
      </c>
      <c r="H63" s="3">
        <f>Factor*(Series_D[[#This Row],[Width]]+Series_D[[#This Row],[Right]])</f>
        <v>2.8009999999999997</v>
      </c>
    </row>
    <row r="64" spans="1:8" x14ac:dyDescent="0.25">
      <c r="A64" s="3" t="s">
        <v>89</v>
      </c>
      <c r="B64" s="3">
        <v>0.24</v>
      </c>
      <c r="C64" s="3">
        <v>2.3610000000000002</v>
      </c>
      <c r="D64" s="3">
        <v>0.16</v>
      </c>
      <c r="E64" s="3">
        <f>CODE(Series_D[[#This Row],[Character]])</f>
        <v>101</v>
      </c>
      <c r="F64" s="3">
        <f>Factor*(Series_D[[#This Row],[Left]]+Series_D[[#This Row],[Width]])</f>
        <v>2.601</v>
      </c>
      <c r="G64" s="3">
        <f>Factor*(Series_D[[#This Row],[Left]]+Series_D[[#This Row],[Width]]+Series_D[[#This Row],[Right]])</f>
        <v>2.7610000000000001</v>
      </c>
      <c r="H64" s="3">
        <f>Factor*(Series_D[[#This Row],[Width]]+Series_D[[#This Row],[Right]])</f>
        <v>2.5210000000000004</v>
      </c>
    </row>
    <row r="65" spans="1:8" x14ac:dyDescent="0.25">
      <c r="A65" s="3" t="s">
        <v>90</v>
      </c>
      <c r="B65" s="3">
        <v>0.16</v>
      </c>
      <c r="C65" s="3">
        <v>1.4410000000000001</v>
      </c>
      <c r="D65" s="3">
        <v>0.08</v>
      </c>
      <c r="E65" s="3">
        <f>CODE(Series_D[[#This Row],[Character]])</f>
        <v>102</v>
      </c>
      <c r="F65" s="3">
        <f>Factor*(Series_D[[#This Row],[Left]]+Series_D[[#This Row],[Width]])</f>
        <v>1.601</v>
      </c>
      <c r="G65" s="3">
        <f>Factor*(Series_D[[#This Row],[Left]]+Series_D[[#This Row],[Width]]+Series_D[[#This Row],[Right]])</f>
        <v>1.681</v>
      </c>
      <c r="H65" s="3">
        <f>Factor*(Series_D[[#This Row],[Width]]+Series_D[[#This Row],[Right]])</f>
        <v>1.5210000000000001</v>
      </c>
    </row>
    <row r="66" spans="1:8" x14ac:dyDescent="0.25">
      <c r="A66" s="3" t="s">
        <v>91</v>
      </c>
      <c r="B66" s="3">
        <v>0.24</v>
      </c>
      <c r="C66" s="3">
        <v>2.4009999999999998</v>
      </c>
      <c r="D66" s="3">
        <v>0.4</v>
      </c>
      <c r="E66" s="3">
        <f>CODE(Series_D[[#This Row],[Character]])</f>
        <v>103</v>
      </c>
      <c r="F66" s="3">
        <f>Factor*(Series_D[[#This Row],[Left]]+Series_D[[#This Row],[Width]])</f>
        <v>2.641</v>
      </c>
      <c r="G66" s="3">
        <f>Factor*(Series_D[[#This Row],[Left]]+Series_D[[#This Row],[Width]]+Series_D[[#This Row],[Right]])</f>
        <v>3.0409999999999999</v>
      </c>
      <c r="H66" s="3">
        <f>Factor*(Series_D[[#This Row],[Width]]+Series_D[[#This Row],[Right]])</f>
        <v>2.8009999999999997</v>
      </c>
    </row>
    <row r="67" spans="1:8" x14ac:dyDescent="0.25">
      <c r="A67" s="3" t="s">
        <v>92</v>
      </c>
      <c r="B67" s="3">
        <v>0.4</v>
      </c>
      <c r="C67" s="3">
        <v>2.3610000000000002</v>
      </c>
      <c r="D67" s="3">
        <v>0.36</v>
      </c>
      <c r="E67" s="3">
        <f>CODE(Series_D[[#This Row],[Character]])</f>
        <v>104</v>
      </c>
      <c r="F67" s="3">
        <f>Factor*(Series_D[[#This Row],[Left]]+Series_D[[#This Row],[Width]])</f>
        <v>2.7610000000000001</v>
      </c>
      <c r="G67" s="3">
        <f>Factor*(Series_D[[#This Row],[Left]]+Series_D[[#This Row],[Width]]+Series_D[[#This Row],[Right]])</f>
        <v>3.121</v>
      </c>
      <c r="H67" s="3">
        <f>Factor*(Series_D[[#This Row],[Width]]+Series_D[[#This Row],[Right]])</f>
        <v>2.7210000000000001</v>
      </c>
    </row>
    <row r="68" spans="1:8" x14ac:dyDescent="0.25">
      <c r="A68" s="3" t="s">
        <v>93</v>
      </c>
      <c r="B68" s="3">
        <v>0.4</v>
      </c>
      <c r="C68" s="3">
        <v>0.64</v>
      </c>
      <c r="D68" s="3">
        <v>0.4</v>
      </c>
      <c r="E68" s="3">
        <f>CODE(Series_D[[#This Row],[Character]])</f>
        <v>105</v>
      </c>
      <c r="F68" s="3">
        <f>Factor*(Series_D[[#This Row],[Left]]+Series_D[[#This Row],[Width]])</f>
        <v>1.04</v>
      </c>
      <c r="G68" s="3">
        <f>Factor*(Series_D[[#This Row],[Left]]+Series_D[[#This Row],[Width]]+Series_D[[#This Row],[Right]])</f>
        <v>1.44</v>
      </c>
      <c r="H68" s="3">
        <f>Factor*(Series_D[[#This Row],[Width]]+Series_D[[#This Row],[Right]])</f>
        <v>1.04</v>
      </c>
    </row>
    <row r="69" spans="1:8" x14ac:dyDescent="0.25">
      <c r="A69" s="3" t="s">
        <v>94</v>
      </c>
      <c r="B69" s="3">
        <v>0</v>
      </c>
      <c r="C69" s="3">
        <v>1.321</v>
      </c>
      <c r="D69" s="3">
        <v>0.4</v>
      </c>
      <c r="E69" s="3">
        <f>CODE(Series_D[[#This Row],[Character]])</f>
        <v>106</v>
      </c>
      <c r="F69" s="3">
        <f>Factor*(Series_D[[#This Row],[Left]]+Series_D[[#This Row],[Width]])</f>
        <v>1.321</v>
      </c>
      <c r="G69" s="3">
        <f>Factor*(Series_D[[#This Row],[Left]]+Series_D[[#This Row],[Width]]+Series_D[[#This Row],[Right]])</f>
        <v>1.7210000000000001</v>
      </c>
      <c r="H69" s="3">
        <f>Factor*(Series_D[[#This Row],[Width]]+Series_D[[#This Row],[Right]])</f>
        <v>1.7210000000000001</v>
      </c>
    </row>
    <row r="70" spans="1:8" x14ac:dyDescent="0.25">
      <c r="A70" s="3" t="s">
        <v>95</v>
      </c>
      <c r="B70" s="3">
        <v>0.4</v>
      </c>
      <c r="C70" s="3">
        <v>2.5609999999999999</v>
      </c>
      <c r="D70" s="3">
        <v>0.08</v>
      </c>
      <c r="E70" s="3">
        <f>CODE(Series_D[[#This Row],[Character]])</f>
        <v>107</v>
      </c>
      <c r="F70" s="3">
        <f>Factor*(Series_D[[#This Row],[Left]]+Series_D[[#This Row],[Width]])</f>
        <v>2.9609999999999999</v>
      </c>
      <c r="G70" s="3">
        <f>Factor*(Series_D[[#This Row],[Left]]+Series_D[[#This Row],[Width]]+Series_D[[#This Row],[Right]])</f>
        <v>3.0409999999999999</v>
      </c>
      <c r="H70" s="3">
        <f>Factor*(Series_D[[#This Row],[Width]]+Series_D[[#This Row],[Right]])</f>
        <v>2.641</v>
      </c>
    </row>
    <row r="71" spans="1:8" x14ac:dyDescent="0.25">
      <c r="A71" s="3" t="s">
        <v>96</v>
      </c>
      <c r="B71" s="3">
        <v>0.4</v>
      </c>
      <c r="C71" s="3">
        <v>0.64</v>
      </c>
      <c r="D71" s="3">
        <v>0.4</v>
      </c>
      <c r="E71" s="3">
        <f>CODE(Series_D[[#This Row],[Character]])</f>
        <v>108</v>
      </c>
      <c r="F71" s="3">
        <f>Factor*(Series_D[[#This Row],[Left]]+Series_D[[#This Row],[Width]])</f>
        <v>1.04</v>
      </c>
      <c r="G71" s="3">
        <f>Factor*(Series_D[[#This Row],[Left]]+Series_D[[#This Row],[Width]]+Series_D[[#This Row],[Right]])</f>
        <v>1.44</v>
      </c>
      <c r="H71" s="3">
        <f>Factor*(Series_D[[#This Row],[Width]]+Series_D[[#This Row],[Right]])</f>
        <v>1.04</v>
      </c>
    </row>
    <row r="72" spans="1:8" x14ac:dyDescent="0.25">
      <c r="A72" s="3" t="s">
        <v>97</v>
      </c>
      <c r="B72" s="3">
        <v>0.4</v>
      </c>
      <c r="C72" s="3">
        <v>3.9630000000000001</v>
      </c>
      <c r="D72" s="3">
        <v>0.36</v>
      </c>
      <c r="E72" s="3">
        <f>CODE(Series_D[[#This Row],[Character]])</f>
        <v>109</v>
      </c>
      <c r="F72" s="3">
        <f>Factor*(Series_D[[#This Row],[Left]]+Series_D[[#This Row],[Width]])</f>
        <v>4.3630000000000004</v>
      </c>
      <c r="G72" s="3">
        <f>Factor*(Series_D[[#This Row],[Left]]+Series_D[[#This Row],[Width]]+Series_D[[#This Row],[Right]])</f>
        <v>4.7230000000000008</v>
      </c>
      <c r="H72" s="3">
        <f>Factor*(Series_D[[#This Row],[Width]]+Series_D[[#This Row],[Right]])</f>
        <v>4.3230000000000004</v>
      </c>
    </row>
    <row r="73" spans="1:8" x14ac:dyDescent="0.25">
      <c r="A73" s="3" t="s">
        <v>98</v>
      </c>
      <c r="B73" s="3">
        <v>0.4</v>
      </c>
      <c r="C73" s="3">
        <v>2.3610000000000002</v>
      </c>
      <c r="D73" s="3">
        <v>0.36</v>
      </c>
      <c r="E73" s="3">
        <f>CODE(Series_D[[#This Row],[Character]])</f>
        <v>110</v>
      </c>
      <c r="F73" s="3">
        <f>Factor*(Series_D[[#This Row],[Left]]+Series_D[[#This Row],[Width]])</f>
        <v>2.7610000000000001</v>
      </c>
      <c r="G73" s="3">
        <f>Factor*(Series_D[[#This Row],[Left]]+Series_D[[#This Row],[Width]]+Series_D[[#This Row],[Right]])</f>
        <v>3.121</v>
      </c>
      <c r="H73" s="3">
        <f>Factor*(Series_D[[#This Row],[Width]]+Series_D[[#This Row],[Right]])</f>
        <v>2.7210000000000001</v>
      </c>
    </row>
    <row r="74" spans="1:8" x14ac:dyDescent="0.25">
      <c r="A74" s="3" t="s">
        <v>99</v>
      </c>
      <c r="B74" s="3">
        <v>0.24</v>
      </c>
      <c r="C74" s="3">
        <v>2.4409999999999998</v>
      </c>
      <c r="D74" s="3">
        <v>0.24</v>
      </c>
      <c r="E74" s="3">
        <f>CODE(Series_D[[#This Row],[Character]])</f>
        <v>111</v>
      </c>
      <c r="F74" s="3">
        <f>Factor*(Series_D[[#This Row],[Left]]+Series_D[[#This Row],[Width]])</f>
        <v>2.681</v>
      </c>
      <c r="G74" s="3">
        <f>Factor*(Series_D[[#This Row],[Left]]+Series_D[[#This Row],[Width]]+Series_D[[#This Row],[Right]])</f>
        <v>2.9210000000000003</v>
      </c>
      <c r="H74" s="3">
        <f>Factor*(Series_D[[#This Row],[Width]]+Series_D[[#This Row],[Right]])</f>
        <v>2.681</v>
      </c>
    </row>
    <row r="75" spans="1:8" x14ac:dyDescent="0.25">
      <c r="A75" s="3" t="s">
        <v>100</v>
      </c>
      <c r="B75" s="3">
        <v>0.4</v>
      </c>
      <c r="C75" s="3">
        <v>2.4009999999999998</v>
      </c>
      <c r="D75" s="3">
        <v>0.24</v>
      </c>
      <c r="E75" s="3">
        <f>CODE(Series_D[[#This Row],[Character]])</f>
        <v>112</v>
      </c>
      <c r="F75" s="3">
        <f>Factor*(Series_D[[#This Row],[Left]]+Series_D[[#This Row],[Width]])</f>
        <v>2.8009999999999997</v>
      </c>
      <c r="G75" s="3">
        <f>Factor*(Series_D[[#This Row],[Left]]+Series_D[[#This Row],[Width]]+Series_D[[#This Row],[Right]])</f>
        <v>3.0409999999999995</v>
      </c>
      <c r="H75" s="3">
        <f>Factor*(Series_D[[#This Row],[Width]]+Series_D[[#This Row],[Right]])</f>
        <v>2.641</v>
      </c>
    </row>
    <row r="76" spans="1:8" x14ac:dyDescent="0.25">
      <c r="A76" s="3" t="s">
        <v>101</v>
      </c>
      <c r="B76" s="3">
        <v>0.24</v>
      </c>
      <c r="C76" s="3">
        <v>2.4009999999999998</v>
      </c>
      <c r="D76" s="3">
        <v>0.4</v>
      </c>
      <c r="E76" s="3">
        <f>CODE(Series_D[[#This Row],[Character]])</f>
        <v>113</v>
      </c>
      <c r="F76" s="3">
        <f>Factor*(Series_D[[#This Row],[Left]]+Series_D[[#This Row],[Width]])</f>
        <v>2.641</v>
      </c>
      <c r="G76" s="3">
        <f>Factor*(Series_D[[#This Row],[Left]]+Series_D[[#This Row],[Width]]+Series_D[[#This Row],[Right]])</f>
        <v>3.0409999999999999</v>
      </c>
      <c r="H76" s="3">
        <f>Factor*(Series_D[[#This Row],[Width]]+Series_D[[#This Row],[Right]])</f>
        <v>2.8009999999999997</v>
      </c>
    </row>
    <row r="77" spans="1:8" x14ac:dyDescent="0.25">
      <c r="A77" s="3" t="s">
        <v>102</v>
      </c>
      <c r="B77" s="3">
        <v>0.4</v>
      </c>
      <c r="C77" s="3">
        <v>1.5209999999999999</v>
      </c>
      <c r="D77" s="3">
        <v>0.08</v>
      </c>
      <c r="E77" s="3">
        <f>CODE(Series_D[[#This Row],[Character]])</f>
        <v>114</v>
      </c>
      <c r="F77" s="3">
        <f>Factor*(Series_D[[#This Row],[Left]]+Series_D[[#This Row],[Width]])</f>
        <v>1.9209999999999998</v>
      </c>
      <c r="G77" s="3">
        <f>Factor*(Series_D[[#This Row],[Left]]+Series_D[[#This Row],[Width]]+Series_D[[#This Row],[Right]])</f>
        <v>2.0009999999999999</v>
      </c>
      <c r="H77" s="3">
        <f>Factor*(Series_D[[#This Row],[Width]]+Series_D[[#This Row],[Right]])</f>
        <v>1.601</v>
      </c>
    </row>
    <row r="78" spans="1:8" x14ac:dyDescent="0.25">
      <c r="A78" s="3" t="s">
        <v>103</v>
      </c>
      <c r="B78" s="3">
        <v>0.16</v>
      </c>
      <c r="C78" s="3">
        <v>1.881</v>
      </c>
      <c r="D78" s="3">
        <v>0.12</v>
      </c>
      <c r="E78" s="3">
        <f>CODE(Series_D[[#This Row],[Character]])</f>
        <v>115</v>
      </c>
      <c r="F78" s="3">
        <f>Factor*(Series_D[[#This Row],[Left]]+Series_D[[#This Row],[Width]])</f>
        <v>2.0409999999999999</v>
      </c>
      <c r="G78" s="3">
        <f>Factor*(Series_D[[#This Row],[Left]]+Series_D[[#This Row],[Width]]+Series_D[[#This Row],[Right]])</f>
        <v>2.161</v>
      </c>
      <c r="H78" s="3">
        <f>Factor*(Series_D[[#This Row],[Width]]+Series_D[[#This Row],[Right]])</f>
        <v>2.0009999999999999</v>
      </c>
    </row>
    <row r="79" spans="1:8" x14ac:dyDescent="0.25">
      <c r="A79" s="3" t="s">
        <v>104</v>
      </c>
      <c r="B79" s="3">
        <v>0.04</v>
      </c>
      <c r="C79" s="3">
        <v>1.601</v>
      </c>
      <c r="D79" s="3">
        <v>0.04</v>
      </c>
      <c r="E79" s="3">
        <f>CODE(Series_D[[#This Row],[Character]])</f>
        <v>116</v>
      </c>
      <c r="F79" s="3">
        <f>Factor*(Series_D[[#This Row],[Left]]+Series_D[[#This Row],[Width]])</f>
        <v>1.641</v>
      </c>
      <c r="G79" s="3">
        <f>Factor*(Series_D[[#This Row],[Left]]+Series_D[[#This Row],[Width]]+Series_D[[#This Row],[Right]])</f>
        <v>1.681</v>
      </c>
      <c r="H79" s="3">
        <f>Factor*(Series_D[[#This Row],[Width]]+Series_D[[#This Row],[Right]])</f>
        <v>1.641</v>
      </c>
    </row>
    <row r="80" spans="1:8" x14ac:dyDescent="0.25">
      <c r="A80" s="3" t="s">
        <v>105</v>
      </c>
      <c r="B80" s="3">
        <v>0.36</v>
      </c>
      <c r="C80" s="3">
        <v>2.3610000000000002</v>
      </c>
      <c r="D80" s="3">
        <v>0.4</v>
      </c>
      <c r="E80" s="3">
        <f>CODE(Series_D[[#This Row],[Character]])</f>
        <v>117</v>
      </c>
      <c r="F80" s="3">
        <f>Factor*(Series_D[[#This Row],[Left]]+Series_D[[#This Row],[Width]])</f>
        <v>2.7210000000000001</v>
      </c>
      <c r="G80" s="3">
        <f>Factor*(Series_D[[#This Row],[Left]]+Series_D[[#This Row],[Width]]+Series_D[[#This Row],[Right]])</f>
        <v>3.121</v>
      </c>
      <c r="H80" s="3">
        <f>Factor*(Series_D[[#This Row],[Width]]+Series_D[[#This Row],[Right]])</f>
        <v>2.7610000000000001</v>
      </c>
    </row>
    <row r="81" spans="1:8" x14ac:dyDescent="0.25">
      <c r="A81" s="3" t="s">
        <v>106</v>
      </c>
      <c r="B81" s="3">
        <v>0.08</v>
      </c>
      <c r="C81" s="3">
        <v>2.8420000000000001</v>
      </c>
      <c r="D81" s="3">
        <v>0.08</v>
      </c>
      <c r="E81" s="3">
        <f>CODE(Series_D[[#This Row],[Character]])</f>
        <v>118</v>
      </c>
      <c r="F81" s="3">
        <f>Factor*(Series_D[[#This Row],[Left]]+Series_D[[#This Row],[Width]])</f>
        <v>2.9220000000000002</v>
      </c>
      <c r="G81" s="3">
        <f>Factor*(Series_D[[#This Row],[Left]]+Series_D[[#This Row],[Width]]+Series_D[[#This Row],[Right]])</f>
        <v>3.0020000000000002</v>
      </c>
      <c r="H81" s="3">
        <f>Factor*(Series_D[[#This Row],[Width]]+Series_D[[#This Row],[Right]])</f>
        <v>2.9220000000000002</v>
      </c>
    </row>
    <row r="82" spans="1:8" x14ac:dyDescent="0.25">
      <c r="A82" s="3" t="s">
        <v>107</v>
      </c>
      <c r="B82" s="3">
        <v>0.08</v>
      </c>
      <c r="C82" s="3">
        <v>4.5229999999999997</v>
      </c>
      <c r="D82" s="3">
        <v>0.08</v>
      </c>
      <c r="E82" s="3">
        <f>CODE(Series_D[[#This Row],[Character]])</f>
        <v>119</v>
      </c>
      <c r="F82" s="3">
        <f>Factor*(Series_D[[#This Row],[Left]]+Series_D[[#This Row],[Width]])</f>
        <v>4.6029999999999998</v>
      </c>
      <c r="G82" s="3">
        <f>Factor*(Series_D[[#This Row],[Left]]+Series_D[[#This Row],[Width]]+Series_D[[#This Row],[Right]])</f>
        <v>4.6829999999999998</v>
      </c>
      <c r="H82" s="3">
        <f>Factor*(Series_D[[#This Row],[Width]]+Series_D[[#This Row],[Right]])</f>
        <v>4.6029999999999998</v>
      </c>
    </row>
    <row r="83" spans="1:8" x14ac:dyDescent="0.25">
      <c r="A83" s="3" t="s">
        <v>108</v>
      </c>
      <c r="B83" s="3">
        <v>0</v>
      </c>
      <c r="C83" s="3">
        <v>3.1219999999999999</v>
      </c>
      <c r="D83" s="3">
        <v>0</v>
      </c>
      <c r="E83" s="3">
        <f>CODE(Series_D[[#This Row],[Character]])</f>
        <v>120</v>
      </c>
      <c r="F83" s="3">
        <f>Factor*(Series_D[[#This Row],[Left]]+Series_D[[#This Row],[Width]])</f>
        <v>3.1219999999999999</v>
      </c>
      <c r="G83" s="3">
        <f>Factor*(Series_D[[#This Row],[Left]]+Series_D[[#This Row],[Width]]+Series_D[[#This Row],[Right]])</f>
        <v>3.1219999999999999</v>
      </c>
      <c r="H83" s="3">
        <f>Factor*(Series_D[[#This Row],[Width]]+Series_D[[#This Row],[Right]])</f>
        <v>3.1219999999999999</v>
      </c>
    </row>
    <row r="84" spans="1:8" x14ac:dyDescent="0.25">
      <c r="A84" s="3" t="s">
        <v>109</v>
      </c>
      <c r="B84" s="3">
        <v>0.08</v>
      </c>
      <c r="C84" s="3">
        <v>3.0019999999999998</v>
      </c>
      <c r="D84" s="3">
        <v>0.08</v>
      </c>
      <c r="E84" s="3">
        <f>CODE(Series_D[[#This Row],[Character]])</f>
        <v>121</v>
      </c>
      <c r="F84" s="3">
        <f>Factor*(Series_D[[#This Row],[Left]]+Series_D[[#This Row],[Width]])</f>
        <v>3.0819999999999999</v>
      </c>
      <c r="G84" s="3">
        <f>Factor*(Series_D[[#This Row],[Left]]+Series_D[[#This Row],[Width]]+Series_D[[#This Row],[Right]])</f>
        <v>3.1619999999999999</v>
      </c>
      <c r="H84" s="3">
        <f>Factor*(Series_D[[#This Row],[Width]]+Series_D[[#This Row],[Right]])</f>
        <v>3.0819999999999999</v>
      </c>
    </row>
    <row r="85" spans="1:8" x14ac:dyDescent="0.25">
      <c r="A85" s="3" t="s">
        <v>110</v>
      </c>
      <c r="B85" s="3">
        <v>0.12</v>
      </c>
      <c r="C85" s="3">
        <v>2.0009999999999999</v>
      </c>
      <c r="D85" s="3">
        <v>0.12</v>
      </c>
      <c r="E85" s="3">
        <f>CODE(Series_D[[#This Row],[Character]])</f>
        <v>122</v>
      </c>
      <c r="F85" s="3">
        <f>Factor*(Series_D[[#This Row],[Left]]+Series_D[[#This Row],[Width]])</f>
        <v>2.121</v>
      </c>
      <c r="G85" s="3">
        <f>Factor*(Series_D[[#This Row],[Left]]+Series_D[[#This Row],[Width]]+Series_D[[#This Row],[Right]])</f>
        <v>2.2410000000000001</v>
      </c>
      <c r="H85" s="3">
        <f>Factor*(Series_D[[#This Row],[Width]]+Series_D[[#This Row],[Right]])</f>
        <v>2.121</v>
      </c>
    </row>
  </sheetData>
  <sheetProtection sheet="1" objects="1" scenarios="1" selectLockedCells="1" selectUnlockedCells="1"/>
  <pageMargins left="0.75" right="0.75" top="1" bottom="1" header="0.5" footer="0.5"/>
  <headerFooter alignWithMargin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workbookViewId="0">
      <selection activeCell="H3" sqref="H3"/>
    </sheetView>
  </sheetViews>
  <sheetFormatPr defaultColWidth="8.7109375" defaultRowHeight="15" x14ac:dyDescent="0.25"/>
  <cols>
    <col min="1" max="1" width="12" customWidth="1"/>
    <col min="3" max="3" width="8.42578125" customWidth="1"/>
    <col min="5" max="5" width="8.5703125" bestFit="1" customWidth="1"/>
  </cols>
  <sheetData>
    <row r="1" spans="1:8" ht="18.75" x14ac:dyDescent="0.3">
      <c r="A1" s="21" t="s">
        <v>113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0.4</v>
      </c>
      <c r="C3" s="3">
        <v>3.3620000000000001</v>
      </c>
      <c r="D3" s="3">
        <v>0.4</v>
      </c>
      <c r="E3" s="3">
        <f>CODE(Series_E[[#This Row],[Character]])</f>
        <v>48</v>
      </c>
      <c r="F3" s="3">
        <f>Factor*(Series_E[[#This Row],[Left]]+Series_E[[#This Row],[Width]])</f>
        <v>3.762</v>
      </c>
      <c r="G3" s="3">
        <f>Factor*(Series_E[[#This Row],[Left]]+Series_E[[#This Row],[Width]]+Series_E[[#This Row],[Right]])</f>
        <v>4.1619999999999999</v>
      </c>
      <c r="H3" s="3">
        <f>Factor*(Series_E[[#This Row],[Width]]+Series_E[[#This Row],[Right]])</f>
        <v>3.762</v>
      </c>
    </row>
    <row r="4" spans="1:8" x14ac:dyDescent="0.25">
      <c r="A4" s="3">
        <v>1</v>
      </c>
      <c r="B4" s="3">
        <v>0.4</v>
      </c>
      <c r="C4" s="3">
        <v>1.2</v>
      </c>
      <c r="D4" s="3">
        <v>0.52</v>
      </c>
      <c r="E4" s="3">
        <f>CODE(Series_E[[#This Row],[Character]])</f>
        <v>49</v>
      </c>
      <c r="F4" s="3">
        <f>Factor*(Series_E[[#This Row],[Left]]+Series_E[[#This Row],[Width]])</f>
        <v>1.6</v>
      </c>
      <c r="G4" s="3">
        <f>Factor*(Series_E[[#This Row],[Left]]+Series_E[[#This Row],[Width]]+Series_E[[#This Row],[Right]])</f>
        <v>2.12</v>
      </c>
      <c r="H4" s="3">
        <f>Factor*(Series_E[[#This Row],[Width]]+Series_E[[#This Row],[Right]])</f>
        <v>1.72</v>
      </c>
    </row>
    <row r="5" spans="1:8" x14ac:dyDescent="0.25">
      <c r="A5" s="3">
        <v>2</v>
      </c>
      <c r="B5" s="3">
        <v>0.28000000000000003</v>
      </c>
      <c r="C5" s="3">
        <v>3.242</v>
      </c>
      <c r="D5" s="3">
        <v>0.28000000000000003</v>
      </c>
      <c r="E5" s="3">
        <f>CODE(Series_E[[#This Row],[Character]])</f>
        <v>50</v>
      </c>
      <c r="F5" s="3">
        <f>Factor*(Series_E[[#This Row],[Left]]+Series_E[[#This Row],[Width]])</f>
        <v>3.5220000000000002</v>
      </c>
      <c r="G5" s="3">
        <f>Factor*(Series_E[[#This Row],[Left]]+Series_E[[#This Row],[Width]]+Series_E[[#This Row],[Right]])</f>
        <v>3.8020000000000005</v>
      </c>
      <c r="H5" s="3">
        <f>Factor*(Series_E[[#This Row],[Width]]+Series_E[[#This Row],[Right]])</f>
        <v>3.5220000000000002</v>
      </c>
    </row>
    <row r="6" spans="1:8" x14ac:dyDescent="0.25">
      <c r="A6" s="3">
        <v>3</v>
      </c>
      <c r="B6" s="3">
        <v>0.28000000000000003</v>
      </c>
      <c r="C6" s="3">
        <v>3.242</v>
      </c>
      <c r="D6" s="3">
        <v>0.28000000000000003</v>
      </c>
      <c r="E6" s="3">
        <f>CODE(Series_E[[#This Row],[Character]])</f>
        <v>51</v>
      </c>
      <c r="F6" s="3">
        <f>Factor*(Series_E[[#This Row],[Left]]+Series_E[[#This Row],[Width]])</f>
        <v>3.5220000000000002</v>
      </c>
      <c r="G6" s="3">
        <f>Factor*(Series_E[[#This Row],[Left]]+Series_E[[#This Row],[Width]]+Series_E[[#This Row],[Right]])</f>
        <v>3.8020000000000005</v>
      </c>
      <c r="H6" s="3">
        <f>Factor*(Series_E[[#This Row],[Width]]+Series_E[[#This Row],[Right]])</f>
        <v>3.5220000000000002</v>
      </c>
    </row>
    <row r="7" spans="1:8" x14ac:dyDescent="0.25">
      <c r="A7" s="3">
        <v>4</v>
      </c>
      <c r="B7" s="3">
        <v>0.16</v>
      </c>
      <c r="C7" s="3">
        <v>3.762</v>
      </c>
      <c r="D7" s="3">
        <v>0.4</v>
      </c>
      <c r="E7" s="3">
        <f>CODE(Series_E[[#This Row],[Character]])</f>
        <v>52</v>
      </c>
      <c r="F7" s="3">
        <f>Factor*(Series_E[[#This Row],[Left]]+Series_E[[#This Row],[Width]])</f>
        <v>3.9220000000000002</v>
      </c>
      <c r="G7" s="3">
        <f>Factor*(Series_E[[#This Row],[Left]]+Series_E[[#This Row],[Width]]+Series_E[[#This Row],[Right]])</f>
        <v>4.3220000000000001</v>
      </c>
      <c r="H7" s="3">
        <f>Factor*(Series_E[[#This Row],[Width]]+Series_E[[#This Row],[Right]])</f>
        <v>4.1619999999999999</v>
      </c>
    </row>
    <row r="8" spans="1:8" x14ac:dyDescent="0.25">
      <c r="A8" s="3">
        <v>5</v>
      </c>
      <c r="B8" s="3">
        <v>0.28000000000000003</v>
      </c>
      <c r="C8" s="3">
        <v>3.242</v>
      </c>
      <c r="D8" s="3">
        <v>0.28000000000000003</v>
      </c>
      <c r="E8" s="3">
        <f>CODE(Series_E[[#This Row],[Character]])</f>
        <v>53</v>
      </c>
      <c r="F8" s="3">
        <f>Factor*(Series_E[[#This Row],[Left]]+Series_E[[#This Row],[Width]])</f>
        <v>3.5220000000000002</v>
      </c>
      <c r="G8" s="3">
        <f>Factor*(Series_E[[#This Row],[Left]]+Series_E[[#This Row],[Width]]+Series_E[[#This Row],[Right]])</f>
        <v>3.8020000000000005</v>
      </c>
      <c r="H8" s="3">
        <f>Factor*(Series_E[[#This Row],[Width]]+Series_E[[#This Row],[Right]])</f>
        <v>3.5220000000000002</v>
      </c>
    </row>
    <row r="9" spans="1:8" x14ac:dyDescent="0.25">
      <c r="A9" s="3">
        <v>6</v>
      </c>
      <c r="B9" s="3">
        <v>0.4</v>
      </c>
      <c r="C9" s="3">
        <v>3.242</v>
      </c>
      <c r="D9" s="3">
        <v>0.4</v>
      </c>
      <c r="E9" s="3">
        <f>CODE(Series_E[[#This Row],[Character]])</f>
        <v>54</v>
      </c>
      <c r="F9" s="3">
        <f>Factor*(Series_E[[#This Row],[Left]]+Series_E[[#This Row],[Width]])</f>
        <v>3.6419999999999999</v>
      </c>
      <c r="G9" s="3">
        <f>Factor*(Series_E[[#This Row],[Left]]+Series_E[[#This Row],[Width]]+Series_E[[#This Row],[Right]])</f>
        <v>4.0419999999999998</v>
      </c>
      <c r="H9" s="3">
        <f>Factor*(Series_E[[#This Row],[Width]]+Series_E[[#This Row],[Right]])</f>
        <v>3.6419999999999999</v>
      </c>
    </row>
    <row r="10" spans="1:8" x14ac:dyDescent="0.25">
      <c r="A10" s="3">
        <v>7</v>
      </c>
      <c r="B10" s="3">
        <v>0.16</v>
      </c>
      <c r="C10" s="3">
        <v>3.242</v>
      </c>
      <c r="D10" s="3">
        <v>0.4</v>
      </c>
      <c r="E10" s="3">
        <f>CODE(Series_E[[#This Row],[Character]])</f>
        <v>55</v>
      </c>
      <c r="F10" s="3">
        <f>Factor*(Series_E[[#This Row],[Left]]+Series_E[[#This Row],[Width]])</f>
        <v>3.4020000000000001</v>
      </c>
      <c r="G10" s="3">
        <f>Factor*(Series_E[[#This Row],[Left]]+Series_E[[#This Row],[Width]]+Series_E[[#This Row],[Right]])</f>
        <v>3.802</v>
      </c>
      <c r="H10" s="3">
        <f>Factor*(Series_E[[#This Row],[Width]]+Series_E[[#This Row],[Right]])</f>
        <v>3.6419999999999999</v>
      </c>
    </row>
    <row r="11" spans="1:8" x14ac:dyDescent="0.25">
      <c r="A11" s="3">
        <v>8</v>
      </c>
      <c r="B11" s="3">
        <v>0.28000000000000003</v>
      </c>
      <c r="C11" s="3">
        <v>3.242</v>
      </c>
      <c r="D11" s="3">
        <v>0.28000000000000003</v>
      </c>
      <c r="E11" s="3">
        <f>CODE(Series_E[[#This Row],[Character]])</f>
        <v>56</v>
      </c>
      <c r="F11" s="3">
        <f>Factor*(Series_E[[#This Row],[Left]]+Series_E[[#This Row],[Width]])</f>
        <v>3.5220000000000002</v>
      </c>
      <c r="G11" s="3">
        <f>Factor*(Series_E[[#This Row],[Left]]+Series_E[[#This Row],[Width]]+Series_E[[#This Row],[Right]])</f>
        <v>3.8020000000000005</v>
      </c>
      <c r="H11" s="3">
        <f>Factor*(Series_E[[#This Row],[Width]]+Series_E[[#This Row],[Right]])</f>
        <v>3.5220000000000002</v>
      </c>
    </row>
    <row r="12" spans="1:8" x14ac:dyDescent="0.25">
      <c r="A12" s="3">
        <v>9</v>
      </c>
      <c r="B12" s="3">
        <v>0.28000000000000003</v>
      </c>
      <c r="C12" s="3">
        <v>3.242</v>
      </c>
      <c r="D12" s="3">
        <v>0.28000000000000003</v>
      </c>
      <c r="E12" s="3">
        <f>CODE(Series_E[[#This Row],[Character]])</f>
        <v>57</v>
      </c>
      <c r="F12" s="3">
        <f>Factor*(Series_E[[#This Row],[Left]]+Series_E[[#This Row],[Width]])</f>
        <v>3.5220000000000002</v>
      </c>
      <c r="G12" s="3">
        <f>Factor*(Series_E[[#This Row],[Left]]+Series_E[[#This Row],[Width]]+Series_E[[#This Row],[Right]])</f>
        <v>3.8020000000000005</v>
      </c>
      <c r="H12" s="3">
        <f>Factor*(Series_E[[#This Row],[Width]]+Series_E[[#This Row],[Right]])</f>
        <v>3.5220000000000002</v>
      </c>
    </row>
    <row r="13" spans="1:8" x14ac:dyDescent="0.25">
      <c r="A13" s="3" t="s">
        <v>38</v>
      </c>
      <c r="B13" s="3">
        <v>0.12</v>
      </c>
      <c r="C13" s="3">
        <v>1.401</v>
      </c>
      <c r="D13" s="3">
        <v>0.12</v>
      </c>
      <c r="E13" s="3">
        <f>CODE(Series_E[[#This Row],[Character]])</f>
        <v>45</v>
      </c>
      <c r="F13" s="3">
        <f>Factor*(Series_E[[#This Row],[Left]]+Series_E[[#This Row],[Width]])</f>
        <v>1.5209999999999999</v>
      </c>
      <c r="G13" s="3">
        <f>Factor*(Series_E[[#This Row],[Left]]+Series_E[[#This Row],[Width]]+Series_E[[#This Row],[Right]])</f>
        <v>1.641</v>
      </c>
      <c r="H13" s="3">
        <f>Factor*(Series_E[[#This Row],[Width]]+Series_E[[#This Row],[Right]])</f>
        <v>1.5209999999999999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CODE(Series_E[[#This Row],[Character]])</f>
        <v>32</v>
      </c>
      <c r="F14" s="3">
        <f>Factor*(Series_E[[#This Row],[Left]]+Series_E[[#This Row],[Width]])</f>
        <v>4</v>
      </c>
      <c r="G14" s="3">
        <f>Factor*(Series_E[[#This Row],[Left]]+Series_E[[#This Row],[Width]]+Series_E[[#This Row],[Right]])</f>
        <v>4</v>
      </c>
      <c r="H14" s="3">
        <f>Factor*(Series_E[[#This Row],[Width]]+Series_E[[#This Row],[Right]])</f>
        <v>4</v>
      </c>
    </row>
    <row r="15" spans="1:8" x14ac:dyDescent="0.25">
      <c r="A15" s="3" t="s">
        <v>40</v>
      </c>
      <c r="B15" s="3">
        <v>0.52</v>
      </c>
      <c r="C15" s="3">
        <v>0.72</v>
      </c>
      <c r="D15" s="3">
        <v>0.52</v>
      </c>
      <c r="E15" s="3">
        <f>CODE(Series_E[[#This Row],[Character]])</f>
        <v>33</v>
      </c>
      <c r="F15" s="3">
        <f>Factor*(Series_E[[#This Row],[Left]]+Series_E[[#This Row],[Width]])</f>
        <v>1.24</v>
      </c>
      <c r="G15" s="3">
        <f>Factor*(Series_E[[#This Row],[Left]]+Series_E[[#This Row],[Width]]+Series_E[[#This Row],[Right]])</f>
        <v>1.76</v>
      </c>
      <c r="H15" s="3">
        <f>Factor*(Series_E[[#This Row],[Width]]+Series_E[[#This Row],[Right]])</f>
        <v>1.24</v>
      </c>
    </row>
    <row r="16" spans="1:8" x14ac:dyDescent="0.25">
      <c r="A16" s="3" t="s">
        <v>41</v>
      </c>
      <c r="B16" s="3">
        <v>0.52</v>
      </c>
      <c r="C16" s="3">
        <v>2.0409999999999999</v>
      </c>
      <c r="D16" s="3">
        <v>0.52</v>
      </c>
      <c r="E16" s="3">
        <f>CODE(Series_E[[#This Row],[Character]])</f>
        <v>34</v>
      </c>
      <c r="F16" s="3">
        <f>Factor*(Series_E[[#This Row],[Left]]+Series_E[[#This Row],[Width]])</f>
        <v>2.5609999999999999</v>
      </c>
      <c r="G16" s="3">
        <f>Factor*(Series_E[[#This Row],[Left]]+Series_E[[#This Row],[Width]]+Series_E[[#This Row],[Right]])</f>
        <v>3.081</v>
      </c>
      <c r="H16" s="3">
        <f>Factor*(Series_E[[#This Row],[Width]]+Series_E[[#This Row],[Right]])</f>
        <v>2.5609999999999999</v>
      </c>
    </row>
    <row r="17" spans="1:8" x14ac:dyDescent="0.25">
      <c r="A17" s="3" t="s">
        <v>42</v>
      </c>
      <c r="B17" s="3">
        <v>0.24</v>
      </c>
      <c r="C17" s="3">
        <v>3.4820000000000002</v>
      </c>
      <c r="D17" s="3">
        <v>0.24</v>
      </c>
      <c r="E17" s="3">
        <f>CODE(Series_E[[#This Row],[Character]])</f>
        <v>35</v>
      </c>
      <c r="F17" s="3">
        <f>Factor*(Series_E[[#This Row],[Left]]+Series_E[[#This Row],[Width]])</f>
        <v>3.7220000000000004</v>
      </c>
      <c r="G17" s="3">
        <f>Factor*(Series_E[[#This Row],[Left]]+Series_E[[#This Row],[Width]]+Series_E[[#This Row],[Right]])</f>
        <v>3.9620000000000006</v>
      </c>
      <c r="H17" s="3">
        <f>Factor*(Series_E[[#This Row],[Width]]+Series_E[[#This Row],[Right]])</f>
        <v>3.7220000000000004</v>
      </c>
    </row>
    <row r="18" spans="1:8" x14ac:dyDescent="0.25">
      <c r="A18" s="3" t="s">
        <v>43</v>
      </c>
      <c r="B18" s="3">
        <v>0.4</v>
      </c>
      <c r="C18" s="3">
        <v>3.242</v>
      </c>
      <c r="D18" s="3">
        <v>0.4</v>
      </c>
      <c r="E18" s="3">
        <f>CODE(Series_E[[#This Row],[Character]])</f>
        <v>36</v>
      </c>
      <c r="F18" s="3">
        <f>Factor*(Series_E[[#This Row],[Left]]+Series_E[[#This Row],[Width]])</f>
        <v>3.6419999999999999</v>
      </c>
      <c r="G18" s="3">
        <f>Factor*(Series_E[[#This Row],[Left]]+Series_E[[#This Row],[Width]]+Series_E[[#This Row],[Right]])</f>
        <v>4.0419999999999998</v>
      </c>
      <c r="H18" s="3">
        <f>Factor*(Series_E[[#This Row],[Width]]+Series_E[[#This Row],[Right]])</f>
        <v>3.6419999999999999</v>
      </c>
    </row>
    <row r="19" spans="1:8" x14ac:dyDescent="0.25">
      <c r="A19" s="3" t="s">
        <v>44</v>
      </c>
      <c r="B19" s="3">
        <v>0.4</v>
      </c>
      <c r="C19" s="3">
        <v>3.6019999999999999</v>
      </c>
      <c r="D19" s="3">
        <v>0</v>
      </c>
      <c r="E19" s="3">
        <f>CODE(Series_E[[#This Row],[Character]])</f>
        <v>38</v>
      </c>
      <c r="F19" s="3">
        <f>Factor*(Series_E[[#This Row],[Left]]+Series_E[[#This Row],[Width]])</f>
        <v>4.0019999999999998</v>
      </c>
      <c r="G19" s="3">
        <f>Factor*(Series_E[[#This Row],[Left]]+Series_E[[#This Row],[Width]]+Series_E[[#This Row],[Right]])</f>
        <v>4.0019999999999998</v>
      </c>
      <c r="H19" s="3">
        <f>Factor*(Series_E[[#This Row],[Width]]+Series_E[[#This Row],[Right]])</f>
        <v>3.6019999999999999</v>
      </c>
    </row>
    <row r="20" spans="1:8" x14ac:dyDescent="0.25">
      <c r="A20" s="3" t="s">
        <v>45</v>
      </c>
      <c r="B20" s="3">
        <v>0.4</v>
      </c>
      <c r="C20" s="3">
        <v>1.321</v>
      </c>
      <c r="D20" s="3">
        <v>0.16</v>
      </c>
      <c r="E20" s="3">
        <f>CODE(Series_E[[#This Row],[Character]])</f>
        <v>40</v>
      </c>
      <c r="F20" s="3">
        <f>Factor*(Series_E[[#This Row],[Left]]+Series_E[[#This Row],[Width]])</f>
        <v>1.7210000000000001</v>
      </c>
      <c r="G20" s="3">
        <f>Factor*(Series_E[[#This Row],[Left]]+Series_E[[#This Row],[Width]]+Series_E[[#This Row],[Right]])</f>
        <v>1.881</v>
      </c>
      <c r="H20" s="3">
        <f>Factor*(Series_E[[#This Row],[Width]]+Series_E[[#This Row],[Right]])</f>
        <v>1.4809999999999999</v>
      </c>
    </row>
    <row r="21" spans="1:8" x14ac:dyDescent="0.25">
      <c r="A21" s="3" t="s">
        <v>46</v>
      </c>
      <c r="B21" s="3">
        <v>0.16</v>
      </c>
      <c r="C21" s="3">
        <v>1.321</v>
      </c>
      <c r="D21" s="3">
        <v>0.4</v>
      </c>
      <c r="E21" s="3">
        <f>CODE(Series_E[[#This Row],[Character]])</f>
        <v>41</v>
      </c>
      <c r="F21" s="3">
        <f>Factor*(Series_E[[#This Row],[Left]]+Series_E[[#This Row],[Width]])</f>
        <v>1.4809999999999999</v>
      </c>
      <c r="G21" s="3">
        <f>Factor*(Series_E[[#This Row],[Left]]+Series_E[[#This Row],[Width]]+Series_E[[#This Row],[Right]])</f>
        <v>1.8809999999999998</v>
      </c>
      <c r="H21" s="3">
        <f>Factor*(Series_E[[#This Row],[Width]]+Series_E[[#This Row],[Right]])</f>
        <v>1.7210000000000001</v>
      </c>
    </row>
    <row r="22" spans="1:8" x14ac:dyDescent="0.25">
      <c r="A22" s="3" t="s">
        <v>47</v>
      </c>
      <c r="B22" s="3">
        <v>0.32</v>
      </c>
      <c r="C22" s="3">
        <v>2.2010000000000001</v>
      </c>
      <c r="D22" s="3">
        <v>0.32</v>
      </c>
      <c r="E22" s="3">
        <f>CODE(Series_E[[#This Row],[Character]])</f>
        <v>42</v>
      </c>
      <c r="F22" s="3">
        <f>Factor*(Series_E[[#This Row],[Left]]+Series_E[[#This Row],[Width]])</f>
        <v>2.5209999999999999</v>
      </c>
      <c r="G22" s="3">
        <f>Factor*(Series_E[[#This Row],[Left]]+Series_E[[#This Row],[Width]]+Series_E[[#This Row],[Right]])</f>
        <v>2.8409999999999997</v>
      </c>
      <c r="H22" s="3">
        <f>Factor*(Series_E[[#This Row],[Width]]+Series_E[[#This Row],[Right]])</f>
        <v>2.5209999999999999</v>
      </c>
    </row>
    <row r="23" spans="1:8" x14ac:dyDescent="0.25">
      <c r="A23" s="3" t="s">
        <v>48</v>
      </c>
      <c r="B23" s="3">
        <v>0.16</v>
      </c>
      <c r="C23" s="3">
        <v>0.72</v>
      </c>
      <c r="D23" s="3">
        <v>0.16</v>
      </c>
      <c r="E23" s="3">
        <f>CODE(Series_E[[#This Row],[Character]])</f>
        <v>44</v>
      </c>
      <c r="F23" s="3">
        <f>Factor*(Series_E[[#This Row],[Left]]+Series_E[[#This Row],[Width]])</f>
        <v>0.88</v>
      </c>
      <c r="G23" s="3">
        <f>Factor*(Series_E[[#This Row],[Left]]+Series_E[[#This Row],[Width]]+Series_E[[#This Row],[Right]])</f>
        <v>1.04</v>
      </c>
      <c r="H23" s="3">
        <f>Factor*(Series_E[[#This Row],[Width]]+Series_E[[#This Row],[Right]])</f>
        <v>0.88</v>
      </c>
    </row>
    <row r="24" spans="1:8" x14ac:dyDescent="0.25">
      <c r="A24" s="3" t="s">
        <v>49</v>
      </c>
      <c r="B24" s="3">
        <v>0.16</v>
      </c>
      <c r="C24" s="3">
        <v>0.72</v>
      </c>
      <c r="D24" s="3">
        <v>0.16</v>
      </c>
      <c r="E24" s="3">
        <f>CODE(Series_E[[#This Row],[Character]])</f>
        <v>46</v>
      </c>
      <c r="F24" s="3">
        <f>Factor*(Series_E[[#This Row],[Left]]+Series_E[[#This Row],[Width]])</f>
        <v>0.88</v>
      </c>
      <c r="G24" s="3">
        <f>Factor*(Series_E[[#This Row],[Left]]+Series_E[[#This Row],[Width]]+Series_E[[#This Row],[Right]])</f>
        <v>1.04</v>
      </c>
      <c r="H24" s="3">
        <f>Factor*(Series_E[[#This Row],[Width]]+Series_E[[#This Row],[Right]])</f>
        <v>0.88</v>
      </c>
    </row>
    <row r="25" spans="1:8" x14ac:dyDescent="0.25">
      <c r="A25" s="3" t="s">
        <v>50</v>
      </c>
      <c r="B25" s="3">
        <v>0</v>
      </c>
      <c r="C25" s="3">
        <v>4.2030000000000003</v>
      </c>
      <c r="D25" s="3">
        <v>0</v>
      </c>
      <c r="E25" s="3">
        <f>CODE(Series_E[[#This Row],[Character]])</f>
        <v>47</v>
      </c>
      <c r="F25" s="3">
        <f>Factor*(Series_E[[#This Row],[Left]]+Series_E[[#This Row],[Width]])</f>
        <v>4.2030000000000003</v>
      </c>
      <c r="G25" s="3">
        <f>Factor*(Series_E[[#This Row],[Left]]+Series_E[[#This Row],[Width]]+Series_E[[#This Row],[Right]])</f>
        <v>4.2030000000000003</v>
      </c>
      <c r="H25" s="3">
        <f>Factor*(Series_E[[#This Row],[Width]]+Series_E[[#This Row],[Right]])</f>
        <v>4.2030000000000003</v>
      </c>
    </row>
    <row r="26" spans="1:8" x14ac:dyDescent="0.25">
      <c r="A26" s="3" t="s">
        <v>51</v>
      </c>
      <c r="B26" s="3">
        <v>0.16</v>
      </c>
      <c r="C26" s="3">
        <v>0.72</v>
      </c>
      <c r="D26" s="3">
        <v>0.16</v>
      </c>
      <c r="E26" s="3">
        <f>CODE(Series_E[[#This Row],[Character]])</f>
        <v>58</v>
      </c>
      <c r="F26" s="3">
        <f>Factor*(Series_E[[#This Row],[Left]]+Series_E[[#This Row],[Width]])</f>
        <v>0.88</v>
      </c>
      <c r="G26" s="3">
        <f>Factor*(Series_E[[#This Row],[Left]]+Series_E[[#This Row],[Width]]+Series_E[[#This Row],[Right]])</f>
        <v>1.04</v>
      </c>
      <c r="H26" s="3">
        <f>Factor*(Series_E[[#This Row],[Width]]+Series_E[[#This Row],[Right]])</f>
        <v>0.88</v>
      </c>
    </row>
    <row r="27" spans="1:8" x14ac:dyDescent="0.25">
      <c r="A27" s="3" t="s">
        <v>52</v>
      </c>
      <c r="B27" s="3">
        <v>0.28000000000000003</v>
      </c>
      <c r="C27" s="3">
        <v>2.6819999999999999</v>
      </c>
      <c r="D27" s="3">
        <v>0.28000000000000003</v>
      </c>
      <c r="E27" s="3">
        <f>CODE(Series_E[[#This Row],[Character]])</f>
        <v>63</v>
      </c>
      <c r="F27" s="3">
        <f>Factor*(Series_E[[#This Row],[Left]]+Series_E[[#This Row],[Width]])</f>
        <v>2.9619999999999997</v>
      </c>
      <c r="G27" s="3">
        <f>Factor*(Series_E[[#This Row],[Left]]+Series_E[[#This Row],[Width]]+Series_E[[#This Row],[Right]])</f>
        <v>3.242</v>
      </c>
      <c r="H27" s="3">
        <f>Factor*(Series_E[[#This Row],[Width]]+Series_E[[#This Row],[Right]])</f>
        <v>2.9619999999999997</v>
      </c>
    </row>
    <row r="28" spans="1:8" x14ac:dyDescent="0.25">
      <c r="A28" s="3" t="s">
        <v>53</v>
      </c>
      <c r="B28" s="3">
        <v>0.4</v>
      </c>
      <c r="C28" s="3">
        <v>4</v>
      </c>
      <c r="D28" s="3">
        <v>0.4</v>
      </c>
      <c r="E28" s="3">
        <f>CODE(Series_E[[#This Row],[Character]])</f>
        <v>64</v>
      </c>
      <c r="F28" s="3">
        <f>Factor*(Series_E[[#This Row],[Left]]+Series_E[[#This Row],[Width]])</f>
        <v>4.4000000000000004</v>
      </c>
      <c r="G28" s="3">
        <f>Factor*(Series_E[[#This Row],[Left]]+Series_E[[#This Row],[Width]]+Series_E[[#This Row],[Right]])</f>
        <v>4.8000000000000007</v>
      </c>
      <c r="H28" s="3">
        <f>Factor*(Series_E[[#This Row],[Width]]+Series_E[[#This Row],[Right]])</f>
        <v>4.4000000000000004</v>
      </c>
    </row>
    <row r="29" spans="1:8" x14ac:dyDescent="0.25">
      <c r="A29" s="3" t="s">
        <v>54</v>
      </c>
      <c r="B29" s="3">
        <v>0.16</v>
      </c>
      <c r="C29" s="3">
        <v>0.72</v>
      </c>
      <c r="D29" s="3">
        <v>0.16</v>
      </c>
      <c r="E29" s="3">
        <f>CODE(Series_E[[#This Row],[Character]])</f>
        <v>146</v>
      </c>
      <c r="F29" s="3">
        <f>Factor*(Series_E[[#This Row],[Left]]+Series_E[[#This Row],[Width]])</f>
        <v>0.88</v>
      </c>
      <c r="G29" s="3">
        <f>Factor*(Series_E[[#This Row],[Left]]+Series_E[[#This Row],[Width]]+Series_E[[#This Row],[Right]])</f>
        <v>1.04</v>
      </c>
      <c r="H29" s="3">
        <f>Factor*(Series_E[[#This Row],[Width]]+Series_E[[#This Row],[Right]])</f>
        <v>0.88</v>
      </c>
    </row>
    <row r="30" spans="1:8" x14ac:dyDescent="0.25">
      <c r="A30" s="3" t="s">
        <v>55</v>
      </c>
      <c r="B30" s="3">
        <v>0.4</v>
      </c>
      <c r="C30" s="3">
        <v>2.9220000000000002</v>
      </c>
      <c r="D30" s="3">
        <v>0.28000000000000003</v>
      </c>
      <c r="E30" s="3">
        <f>CODE(Series_E[[#This Row],[Character]])</f>
        <v>162</v>
      </c>
      <c r="F30" s="3">
        <f>Factor*(Series_E[[#This Row],[Left]]+Series_E[[#This Row],[Width]])</f>
        <v>3.3220000000000001</v>
      </c>
      <c r="G30" s="3">
        <f>Factor*(Series_E[[#This Row],[Left]]+Series_E[[#This Row],[Width]]+Series_E[[#This Row],[Right]])</f>
        <v>3.6020000000000003</v>
      </c>
      <c r="H30" s="3">
        <f>Factor*(Series_E[[#This Row],[Width]]+Series_E[[#This Row],[Right]])</f>
        <v>3.202</v>
      </c>
    </row>
    <row r="31" spans="1:8" x14ac:dyDescent="0.25">
      <c r="A31" s="3" t="s">
        <v>56</v>
      </c>
      <c r="B31" s="3">
        <v>0.12</v>
      </c>
      <c r="C31" s="3">
        <v>2.601</v>
      </c>
      <c r="D31" s="3">
        <v>0.12</v>
      </c>
      <c r="E31" s="3">
        <f>CODE(Series_E[[#This Row],[Character]])</f>
        <v>43</v>
      </c>
      <c r="F31" s="3">
        <f>Factor*(Series_E[[#This Row],[Left]]+Series_E[[#This Row],[Width]])</f>
        <v>2.7210000000000001</v>
      </c>
      <c r="G31" s="3">
        <f>Factor*(Series_E[[#This Row],[Left]]+Series_E[[#This Row],[Width]]+Series_E[[#This Row],[Right]])</f>
        <v>2.8410000000000002</v>
      </c>
      <c r="H31" s="3">
        <f>Factor*(Series_E[[#This Row],[Width]]+Series_E[[#This Row],[Right]])</f>
        <v>2.7210000000000001</v>
      </c>
    </row>
    <row r="32" spans="1:8" x14ac:dyDescent="0.25">
      <c r="A32" s="3" t="s">
        <v>57</v>
      </c>
      <c r="B32" s="3">
        <v>0.12</v>
      </c>
      <c r="C32" s="3">
        <v>2.601</v>
      </c>
      <c r="D32" s="3">
        <v>0.12</v>
      </c>
      <c r="E32" s="3">
        <f>CODE(Series_E[[#This Row],[Character]])</f>
        <v>61</v>
      </c>
      <c r="F32" s="3">
        <f>Factor*(Series_E[[#This Row],[Left]]+Series_E[[#This Row],[Width]])</f>
        <v>2.7210000000000001</v>
      </c>
      <c r="G32" s="3">
        <f>Factor*(Series_E[[#This Row],[Left]]+Series_E[[#This Row],[Width]]+Series_E[[#This Row],[Right]])</f>
        <v>2.8410000000000002</v>
      </c>
      <c r="H32" s="3">
        <f>Factor*(Series_E[[#This Row],[Width]]+Series_E[[#This Row],[Right]])</f>
        <v>2.7210000000000001</v>
      </c>
    </row>
    <row r="33" spans="1:8" x14ac:dyDescent="0.25">
      <c r="A33" s="3" t="s">
        <v>58</v>
      </c>
      <c r="B33" s="3">
        <v>0.16</v>
      </c>
      <c r="C33" s="3">
        <v>4.0830000000000002</v>
      </c>
      <c r="D33" s="3">
        <v>0.16</v>
      </c>
      <c r="E33" s="3">
        <f>CODE(Series_E[[#This Row],[Character]])</f>
        <v>65</v>
      </c>
      <c r="F33" s="3">
        <f>Factor*(Series_E[[#This Row],[Left]]+Series_E[[#This Row],[Width]])</f>
        <v>4.2430000000000003</v>
      </c>
      <c r="G33" s="3">
        <f>Factor*(Series_E[[#This Row],[Left]]+Series_E[[#This Row],[Width]]+Series_E[[#This Row],[Right]])</f>
        <v>4.4030000000000005</v>
      </c>
      <c r="H33" s="3">
        <f>Factor*(Series_E[[#This Row],[Width]]+Series_E[[#This Row],[Right]])</f>
        <v>4.2430000000000003</v>
      </c>
    </row>
    <row r="34" spans="1:8" x14ac:dyDescent="0.25">
      <c r="A34" s="3" t="s">
        <v>59</v>
      </c>
      <c r="B34" s="3">
        <v>0.52</v>
      </c>
      <c r="C34" s="3">
        <v>3.242</v>
      </c>
      <c r="D34" s="3">
        <v>0.28000000000000003</v>
      </c>
      <c r="E34" s="3">
        <f>CODE(Series_E[[#This Row],[Character]])</f>
        <v>66</v>
      </c>
      <c r="F34" s="3">
        <f>Factor*(Series_E[[#This Row],[Left]]+Series_E[[#This Row],[Width]])</f>
        <v>3.762</v>
      </c>
      <c r="G34" s="3">
        <f>Factor*(Series_E[[#This Row],[Left]]+Series_E[[#This Row],[Width]]+Series_E[[#This Row],[Right]])</f>
        <v>4.0419999999999998</v>
      </c>
      <c r="H34" s="3">
        <f>Factor*(Series_E[[#This Row],[Width]]+Series_E[[#This Row],[Right]])</f>
        <v>3.5220000000000002</v>
      </c>
    </row>
    <row r="35" spans="1:8" x14ac:dyDescent="0.25">
      <c r="A35" s="3" t="s">
        <v>60</v>
      </c>
      <c r="B35" s="3">
        <v>0.4</v>
      </c>
      <c r="C35" s="3">
        <v>3.242</v>
      </c>
      <c r="D35" s="3">
        <v>0.4</v>
      </c>
      <c r="E35" s="3">
        <f>CODE(Series_E[[#This Row],[Character]])</f>
        <v>67</v>
      </c>
      <c r="F35" s="3">
        <f>Factor*(Series_E[[#This Row],[Left]]+Series_E[[#This Row],[Width]])</f>
        <v>3.6419999999999999</v>
      </c>
      <c r="G35" s="3">
        <f>Factor*(Series_E[[#This Row],[Left]]+Series_E[[#This Row],[Width]]+Series_E[[#This Row],[Right]])</f>
        <v>4.0419999999999998</v>
      </c>
      <c r="H35" s="3">
        <f>Factor*(Series_E[[#This Row],[Width]]+Series_E[[#This Row],[Right]])</f>
        <v>3.6419999999999999</v>
      </c>
    </row>
    <row r="36" spans="1:8" x14ac:dyDescent="0.25">
      <c r="A36" s="3" t="s">
        <v>61</v>
      </c>
      <c r="B36" s="3">
        <v>0.52</v>
      </c>
      <c r="C36" s="3">
        <v>3.242</v>
      </c>
      <c r="D36" s="3">
        <v>0.4</v>
      </c>
      <c r="E36" s="3">
        <f>CODE(Series_E[[#This Row],[Character]])</f>
        <v>68</v>
      </c>
      <c r="F36" s="3">
        <f>Factor*(Series_E[[#This Row],[Left]]+Series_E[[#This Row],[Width]])</f>
        <v>3.762</v>
      </c>
      <c r="G36" s="3">
        <f>Factor*(Series_E[[#This Row],[Left]]+Series_E[[#This Row],[Width]]+Series_E[[#This Row],[Right]])</f>
        <v>4.1619999999999999</v>
      </c>
      <c r="H36" s="3">
        <f>Factor*(Series_E[[#This Row],[Width]]+Series_E[[#This Row],[Right]])</f>
        <v>3.6419999999999999</v>
      </c>
    </row>
    <row r="37" spans="1:8" x14ac:dyDescent="0.25">
      <c r="A37" s="3" t="s">
        <v>62</v>
      </c>
      <c r="B37" s="3">
        <v>0.52</v>
      </c>
      <c r="C37" s="3">
        <v>3</v>
      </c>
      <c r="D37" s="3">
        <v>0.28000000000000003</v>
      </c>
      <c r="E37" s="3">
        <f>CODE(Series_E[[#This Row],[Character]])</f>
        <v>69</v>
      </c>
      <c r="F37" s="3">
        <f>Factor*(Series_E[[#This Row],[Left]]+Series_E[[#This Row],[Width]])</f>
        <v>3.52</v>
      </c>
      <c r="G37" s="3">
        <f>Factor*(Series_E[[#This Row],[Left]]+Series_E[[#This Row],[Width]]+Series_E[[#This Row],[Right]])</f>
        <v>3.8</v>
      </c>
      <c r="H37" s="3">
        <f>Factor*(Series_E[[#This Row],[Width]]+Series_E[[#This Row],[Right]])</f>
        <v>3.2800000000000002</v>
      </c>
    </row>
    <row r="38" spans="1:8" x14ac:dyDescent="0.25">
      <c r="A38" s="3" t="s">
        <v>63</v>
      </c>
      <c r="B38" s="3">
        <v>0.52</v>
      </c>
      <c r="C38" s="3">
        <v>3</v>
      </c>
      <c r="D38" s="3">
        <v>0.16</v>
      </c>
      <c r="E38" s="3">
        <f>CODE(Series_E[[#This Row],[Character]])</f>
        <v>70</v>
      </c>
      <c r="F38" s="3">
        <f>Factor*(Series_E[[#This Row],[Left]]+Series_E[[#This Row],[Width]])</f>
        <v>3.52</v>
      </c>
      <c r="G38" s="3">
        <f>Factor*(Series_E[[#This Row],[Left]]+Series_E[[#This Row],[Width]]+Series_E[[#This Row],[Right]])</f>
        <v>3.68</v>
      </c>
      <c r="H38" s="3">
        <f>Factor*(Series_E[[#This Row],[Width]]+Series_E[[#This Row],[Right]])</f>
        <v>3.16</v>
      </c>
    </row>
    <row r="39" spans="1:8" x14ac:dyDescent="0.25">
      <c r="A39" s="3" t="s">
        <v>64</v>
      </c>
      <c r="B39" s="3">
        <v>0.4</v>
      </c>
      <c r="C39" s="3">
        <v>3.242</v>
      </c>
      <c r="D39" s="3">
        <v>0.4</v>
      </c>
      <c r="E39" s="3">
        <f>CODE(Series_E[[#This Row],[Character]])</f>
        <v>71</v>
      </c>
      <c r="F39" s="3">
        <f>Factor*(Series_E[[#This Row],[Left]]+Series_E[[#This Row],[Width]])</f>
        <v>3.6419999999999999</v>
      </c>
      <c r="G39" s="3">
        <f>Factor*(Series_E[[#This Row],[Left]]+Series_E[[#This Row],[Width]]+Series_E[[#This Row],[Right]])</f>
        <v>4.0419999999999998</v>
      </c>
      <c r="H39" s="3">
        <f>Factor*(Series_E[[#This Row],[Width]]+Series_E[[#This Row],[Right]])</f>
        <v>3.6419999999999999</v>
      </c>
    </row>
    <row r="40" spans="1:8" x14ac:dyDescent="0.25">
      <c r="A40" s="3" t="s">
        <v>65</v>
      </c>
      <c r="B40" s="3">
        <v>0.52</v>
      </c>
      <c r="C40" s="3">
        <v>3.242</v>
      </c>
      <c r="D40" s="3">
        <v>0.52</v>
      </c>
      <c r="E40" s="3">
        <f>CODE(Series_E[[#This Row],[Character]])</f>
        <v>72</v>
      </c>
      <c r="F40" s="3">
        <f>Factor*(Series_E[[#This Row],[Left]]+Series_E[[#This Row],[Width]])</f>
        <v>3.762</v>
      </c>
      <c r="G40" s="3">
        <f>Factor*(Series_E[[#This Row],[Left]]+Series_E[[#This Row],[Width]]+Series_E[[#This Row],[Right]])</f>
        <v>4.282</v>
      </c>
      <c r="H40" s="3">
        <f>Factor*(Series_E[[#This Row],[Width]]+Series_E[[#This Row],[Right]])</f>
        <v>3.762</v>
      </c>
    </row>
    <row r="41" spans="1:8" x14ac:dyDescent="0.25">
      <c r="A41" s="3" t="s">
        <v>66</v>
      </c>
      <c r="B41" s="3">
        <v>0.52</v>
      </c>
      <c r="C41" s="3">
        <v>0.72</v>
      </c>
      <c r="D41" s="3">
        <v>0.52</v>
      </c>
      <c r="E41" s="3">
        <f>CODE(Series_E[[#This Row],[Character]])</f>
        <v>73</v>
      </c>
      <c r="F41" s="3">
        <f>Factor*(Series_E[[#This Row],[Left]]+Series_E[[#This Row],[Width]])</f>
        <v>1.24</v>
      </c>
      <c r="G41" s="3">
        <f>Factor*(Series_E[[#This Row],[Left]]+Series_E[[#This Row],[Width]]+Series_E[[#This Row],[Right]])</f>
        <v>1.76</v>
      </c>
      <c r="H41" s="3">
        <f>Factor*(Series_E[[#This Row],[Width]]+Series_E[[#This Row],[Right]])</f>
        <v>1.24</v>
      </c>
    </row>
    <row r="42" spans="1:8" x14ac:dyDescent="0.25">
      <c r="A42" s="3" t="s">
        <v>67</v>
      </c>
      <c r="B42" s="3">
        <v>0.16</v>
      </c>
      <c r="C42" s="3">
        <v>3.0419999999999998</v>
      </c>
      <c r="D42" s="3">
        <v>0.52</v>
      </c>
      <c r="E42" s="3">
        <f>CODE(Series_E[[#This Row],[Character]])</f>
        <v>74</v>
      </c>
      <c r="F42" s="3">
        <f>Factor*(Series_E[[#This Row],[Left]]+Series_E[[#This Row],[Width]])</f>
        <v>3.202</v>
      </c>
      <c r="G42" s="3">
        <f>Factor*(Series_E[[#This Row],[Left]]+Series_E[[#This Row],[Width]]+Series_E[[#This Row],[Right]])</f>
        <v>3.722</v>
      </c>
      <c r="H42" s="3">
        <f>Factor*(Series_E[[#This Row],[Width]]+Series_E[[#This Row],[Right]])</f>
        <v>3.5619999999999998</v>
      </c>
    </row>
    <row r="43" spans="1:8" x14ac:dyDescent="0.25">
      <c r="A43" s="3" t="s">
        <v>68</v>
      </c>
      <c r="B43" s="3">
        <v>0.52</v>
      </c>
      <c r="C43" s="3">
        <v>3.3220000000000001</v>
      </c>
      <c r="D43" s="3">
        <v>0.12</v>
      </c>
      <c r="E43" s="3">
        <f>CODE(Series_E[[#This Row],[Character]])</f>
        <v>75</v>
      </c>
      <c r="F43" s="3">
        <f>Factor*(Series_E[[#This Row],[Left]]+Series_E[[#This Row],[Width]])</f>
        <v>3.8420000000000001</v>
      </c>
      <c r="G43" s="3">
        <f>Factor*(Series_E[[#This Row],[Left]]+Series_E[[#This Row],[Width]]+Series_E[[#This Row],[Right]])</f>
        <v>3.9620000000000002</v>
      </c>
      <c r="H43" s="3">
        <f>Factor*(Series_E[[#This Row],[Width]]+Series_E[[#This Row],[Right]])</f>
        <v>3.4420000000000002</v>
      </c>
    </row>
    <row r="44" spans="1:8" x14ac:dyDescent="0.25">
      <c r="A44" s="3" t="s">
        <v>69</v>
      </c>
      <c r="B44" s="3">
        <v>0.52</v>
      </c>
      <c r="C44" s="3">
        <v>3</v>
      </c>
      <c r="D44" s="3">
        <v>0.16</v>
      </c>
      <c r="E44" s="3">
        <f>CODE(Series_E[[#This Row],[Character]])</f>
        <v>76</v>
      </c>
      <c r="F44" s="3">
        <f>Factor*(Series_E[[#This Row],[Left]]+Series_E[[#This Row],[Width]])</f>
        <v>3.52</v>
      </c>
      <c r="G44" s="3">
        <f>Factor*(Series_E[[#This Row],[Left]]+Series_E[[#This Row],[Width]]+Series_E[[#This Row],[Right]])</f>
        <v>3.68</v>
      </c>
      <c r="H44" s="3">
        <f>Factor*(Series_E[[#This Row],[Width]]+Series_E[[#This Row],[Right]])</f>
        <v>3.16</v>
      </c>
    </row>
    <row r="45" spans="1:8" x14ac:dyDescent="0.25">
      <c r="A45" s="3" t="s">
        <v>70</v>
      </c>
      <c r="B45" s="3">
        <v>0.52</v>
      </c>
      <c r="C45" s="3">
        <v>3.762</v>
      </c>
      <c r="D45" s="3">
        <v>0.52</v>
      </c>
      <c r="E45" s="3">
        <f>CODE(Series_E[[#This Row],[Character]])</f>
        <v>77</v>
      </c>
      <c r="F45" s="3">
        <f>Factor*(Series_E[[#This Row],[Left]]+Series_E[[#This Row],[Width]])</f>
        <v>4.282</v>
      </c>
      <c r="G45" s="3">
        <f>Factor*(Series_E[[#This Row],[Left]]+Series_E[[#This Row],[Width]]+Series_E[[#This Row],[Right]])</f>
        <v>4.8019999999999996</v>
      </c>
      <c r="H45" s="3">
        <f>Factor*(Series_E[[#This Row],[Width]]+Series_E[[#This Row],[Right]])</f>
        <v>4.282</v>
      </c>
    </row>
    <row r="46" spans="1:8" x14ac:dyDescent="0.25">
      <c r="A46" s="3" t="s">
        <v>71</v>
      </c>
      <c r="B46" s="3">
        <v>0.52</v>
      </c>
      <c r="C46" s="3">
        <v>3.242</v>
      </c>
      <c r="D46" s="3">
        <v>0.52</v>
      </c>
      <c r="E46" s="3">
        <f>CODE(Series_E[[#This Row],[Character]])</f>
        <v>78</v>
      </c>
      <c r="F46" s="3">
        <f>Factor*(Series_E[[#This Row],[Left]]+Series_E[[#This Row],[Width]])</f>
        <v>3.762</v>
      </c>
      <c r="G46" s="3">
        <f>Factor*(Series_E[[#This Row],[Left]]+Series_E[[#This Row],[Width]]+Series_E[[#This Row],[Right]])</f>
        <v>4.282</v>
      </c>
      <c r="H46" s="3">
        <f>Factor*(Series_E[[#This Row],[Width]]+Series_E[[#This Row],[Right]])</f>
        <v>3.762</v>
      </c>
    </row>
    <row r="47" spans="1:8" x14ac:dyDescent="0.25">
      <c r="A47" s="3" t="s">
        <v>72</v>
      </c>
      <c r="B47" s="3">
        <v>0.4</v>
      </c>
      <c r="C47" s="3">
        <v>3.3620000000000001</v>
      </c>
      <c r="D47" s="3">
        <v>0.4</v>
      </c>
      <c r="E47" s="3">
        <f>CODE(Series_E[[#This Row],[Character]])</f>
        <v>79</v>
      </c>
      <c r="F47" s="3">
        <f>Factor*(Series_E[[#This Row],[Left]]+Series_E[[#This Row],[Width]])</f>
        <v>3.762</v>
      </c>
      <c r="G47" s="3">
        <f>Factor*(Series_E[[#This Row],[Left]]+Series_E[[#This Row],[Width]]+Series_E[[#This Row],[Right]])</f>
        <v>4.1619999999999999</v>
      </c>
      <c r="H47" s="3">
        <f>Factor*(Series_E[[#This Row],[Width]]+Series_E[[#This Row],[Right]])</f>
        <v>3.762</v>
      </c>
    </row>
    <row r="48" spans="1:8" x14ac:dyDescent="0.25">
      <c r="A48" s="3" t="s">
        <v>73</v>
      </c>
      <c r="B48" s="3">
        <v>0.52</v>
      </c>
      <c r="C48" s="3">
        <v>3.242</v>
      </c>
      <c r="D48" s="3">
        <v>0.16</v>
      </c>
      <c r="E48" s="3">
        <f>CODE(Series_E[[#This Row],[Character]])</f>
        <v>80</v>
      </c>
      <c r="F48" s="3">
        <f>Factor*(Series_E[[#This Row],[Left]]+Series_E[[#This Row],[Width]])</f>
        <v>3.762</v>
      </c>
      <c r="G48" s="3">
        <f>Factor*(Series_E[[#This Row],[Left]]+Series_E[[#This Row],[Width]]+Series_E[[#This Row],[Right]])</f>
        <v>3.9220000000000002</v>
      </c>
      <c r="H48" s="3">
        <f>Factor*(Series_E[[#This Row],[Width]]+Series_E[[#This Row],[Right]])</f>
        <v>3.4020000000000001</v>
      </c>
    </row>
    <row r="49" spans="1:8" x14ac:dyDescent="0.25">
      <c r="A49" s="3" t="s">
        <v>74</v>
      </c>
      <c r="B49" s="3">
        <v>0.4</v>
      </c>
      <c r="C49" s="3">
        <v>3.3620000000000001</v>
      </c>
      <c r="D49" s="3">
        <v>0.4</v>
      </c>
      <c r="E49" s="3">
        <f>CODE(Series_E[[#This Row],[Character]])</f>
        <v>81</v>
      </c>
      <c r="F49" s="3">
        <f>Factor*(Series_E[[#This Row],[Left]]+Series_E[[#This Row],[Width]])</f>
        <v>3.762</v>
      </c>
      <c r="G49" s="3">
        <f>Factor*(Series_E[[#This Row],[Left]]+Series_E[[#This Row],[Width]]+Series_E[[#This Row],[Right]])</f>
        <v>4.1619999999999999</v>
      </c>
      <c r="H49" s="3">
        <f>Factor*(Series_E[[#This Row],[Width]]+Series_E[[#This Row],[Right]])</f>
        <v>3.762</v>
      </c>
    </row>
    <row r="50" spans="1:8" x14ac:dyDescent="0.25">
      <c r="A50" s="3" t="s">
        <v>75</v>
      </c>
      <c r="B50" s="3">
        <v>0.52</v>
      </c>
      <c r="C50" s="3">
        <v>3.242</v>
      </c>
      <c r="D50" s="3">
        <v>0.28000000000000003</v>
      </c>
      <c r="E50" s="3">
        <f>CODE(Series_E[[#This Row],[Character]])</f>
        <v>82</v>
      </c>
      <c r="F50" s="3">
        <f>Factor*(Series_E[[#This Row],[Left]]+Series_E[[#This Row],[Width]])</f>
        <v>3.762</v>
      </c>
      <c r="G50" s="3">
        <f>Factor*(Series_E[[#This Row],[Left]]+Series_E[[#This Row],[Width]]+Series_E[[#This Row],[Right]])</f>
        <v>4.0419999999999998</v>
      </c>
      <c r="H50" s="3">
        <f>Factor*(Series_E[[#This Row],[Width]]+Series_E[[#This Row],[Right]])</f>
        <v>3.5220000000000002</v>
      </c>
    </row>
    <row r="51" spans="1:8" x14ac:dyDescent="0.25">
      <c r="A51" s="3" t="s">
        <v>76</v>
      </c>
      <c r="B51" s="3">
        <v>0.28000000000000003</v>
      </c>
      <c r="C51" s="3">
        <v>3.242</v>
      </c>
      <c r="D51" s="3">
        <v>0.28000000000000003</v>
      </c>
      <c r="E51" s="3">
        <f>CODE(Series_E[[#This Row],[Character]])</f>
        <v>83</v>
      </c>
      <c r="F51" s="3">
        <f>Factor*(Series_E[[#This Row],[Left]]+Series_E[[#This Row],[Width]])</f>
        <v>3.5220000000000002</v>
      </c>
      <c r="G51" s="3">
        <f>Factor*(Series_E[[#This Row],[Left]]+Series_E[[#This Row],[Width]]+Series_E[[#This Row],[Right]])</f>
        <v>3.8020000000000005</v>
      </c>
      <c r="H51" s="3">
        <f>Factor*(Series_E[[#This Row],[Width]]+Series_E[[#This Row],[Right]])</f>
        <v>3.5220000000000002</v>
      </c>
    </row>
    <row r="52" spans="1:8" x14ac:dyDescent="0.25">
      <c r="A52" s="3" t="s">
        <v>77</v>
      </c>
      <c r="B52" s="3">
        <v>0.16</v>
      </c>
      <c r="C52" s="3">
        <v>3</v>
      </c>
      <c r="D52" s="3">
        <v>0.16</v>
      </c>
      <c r="E52" s="3">
        <f>CODE(Series_E[[#This Row],[Character]])</f>
        <v>84</v>
      </c>
      <c r="F52" s="3">
        <f>Factor*(Series_E[[#This Row],[Left]]+Series_E[[#This Row],[Width]])</f>
        <v>3.16</v>
      </c>
      <c r="G52" s="3">
        <f>Factor*(Series_E[[#This Row],[Left]]+Series_E[[#This Row],[Width]]+Series_E[[#This Row],[Right]])</f>
        <v>3.3200000000000003</v>
      </c>
      <c r="H52" s="3">
        <f>Factor*(Series_E[[#This Row],[Width]]+Series_E[[#This Row],[Right]])</f>
        <v>3.16</v>
      </c>
    </row>
    <row r="53" spans="1:8" x14ac:dyDescent="0.25">
      <c r="A53" s="3" t="s">
        <v>78</v>
      </c>
      <c r="B53" s="3">
        <v>0.52</v>
      </c>
      <c r="C53" s="3">
        <v>3.242</v>
      </c>
      <c r="D53" s="3">
        <v>0.52</v>
      </c>
      <c r="E53" s="3">
        <f>CODE(Series_E[[#This Row],[Character]])</f>
        <v>85</v>
      </c>
      <c r="F53" s="3">
        <f>Factor*(Series_E[[#This Row],[Left]]+Series_E[[#This Row],[Width]])</f>
        <v>3.762</v>
      </c>
      <c r="G53" s="3">
        <f>Factor*(Series_E[[#This Row],[Left]]+Series_E[[#This Row],[Width]]+Series_E[[#This Row],[Right]])</f>
        <v>4.282</v>
      </c>
      <c r="H53" s="3">
        <f>Factor*(Series_E[[#This Row],[Width]]+Series_E[[#This Row],[Right]])</f>
        <v>3.762</v>
      </c>
    </row>
    <row r="54" spans="1:8" x14ac:dyDescent="0.25">
      <c r="A54" s="3" t="s">
        <v>79</v>
      </c>
      <c r="B54" s="3">
        <v>0.16</v>
      </c>
      <c r="C54" s="3">
        <v>3.6819999999999999</v>
      </c>
      <c r="D54" s="3">
        <v>0.16</v>
      </c>
      <c r="E54" s="3">
        <f>CODE(Series_E[[#This Row],[Character]])</f>
        <v>86</v>
      </c>
      <c r="F54" s="3">
        <f>Factor*(Series_E[[#This Row],[Left]]+Series_E[[#This Row],[Width]])</f>
        <v>3.8420000000000001</v>
      </c>
      <c r="G54" s="3">
        <f>Factor*(Series_E[[#This Row],[Left]]+Series_E[[#This Row],[Width]]+Series_E[[#This Row],[Right]])</f>
        <v>4.0019999999999998</v>
      </c>
      <c r="H54" s="3">
        <f>Factor*(Series_E[[#This Row],[Width]]+Series_E[[#This Row],[Right]])</f>
        <v>3.8420000000000001</v>
      </c>
    </row>
    <row r="55" spans="1:8" x14ac:dyDescent="0.25">
      <c r="A55" s="3" t="s">
        <v>80</v>
      </c>
      <c r="B55" s="3">
        <v>0.16</v>
      </c>
      <c r="C55" s="3">
        <v>4.2430000000000003</v>
      </c>
      <c r="D55" s="3">
        <v>0.16</v>
      </c>
      <c r="E55" s="3">
        <f>CODE(Series_E[[#This Row],[Character]])</f>
        <v>87</v>
      </c>
      <c r="F55" s="3">
        <f>Factor*(Series_E[[#This Row],[Left]]+Series_E[[#This Row],[Width]])</f>
        <v>4.4030000000000005</v>
      </c>
      <c r="G55" s="3">
        <f>Factor*(Series_E[[#This Row],[Left]]+Series_E[[#This Row],[Width]]+Series_E[[#This Row],[Right]])</f>
        <v>4.5630000000000006</v>
      </c>
      <c r="H55" s="3">
        <f>Factor*(Series_E[[#This Row],[Width]]+Series_E[[#This Row],[Right]])</f>
        <v>4.4030000000000005</v>
      </c>
    </row>
    <row r="56" spans="1:8" x14ac:dyDescent="0.25">
      <c r="A56" s="3" t="s">
        <v>81</v>
      </c>
      <c r="B56" s="3">
        <v>0.28000000000000003</v>
      </c>
      <c r="C56" s="3">
        <v>3.4820000000000002</v>
      </c>
      <c r="D56" s="3">
        <v>0.28000000000000003</v>
      </c>
      <c r="E56" s="3">
        <f>CODE(Series_E[[#This Row],[Character]])</f>
        <v>88</v>
      </c>
      <c r="F56" s="3">
        <f>Factor*(Series_E[[#This Row],[Left]]+Series_E[[#This Row],[Width]])</f>
        <v>3.7620000000000005</v>
      </c>
      <c r="G56" s="3">
        <f>Factor*(Series_E[[#This Row],[Left]]+Series_E[[#This Row],[Width]]+Series_E[[#This Row],[Right]])</f>
        <v>4.0420000000000007</v>
      </c>
      <c r="H56" s="3">
        <f>Factor*(Series_E[[#This Row],[Width]]+Series_E[[#This Row],[Right]])</f>
        <v>3.7620000000000005</v>
      </c>
    </row>
    <row r="57" spans="1:8" x14ac:dyDescent="0.25">
      <c r="A57" s="3" t="s">
        <v>82</v>
      </c>
      <c r="B57" s="3">
        <v>0.16</v>
      </c>
      <c r="C57" s="3">
        <v>4.0830000000000002</v>
      </c>
      <c r="D57" s="3">
        <v>0.16</v>
      </c>
      <c r="E57" s="3">
        <f>CODE(Series_E[[#This Row],[Character]])</f>
        <v>89</v>
      </c>
      <c r="F57" s="3">
        <f>Factor*(Series_E[[#This Row],[Left]]+Series_E[[#This Row],[Width]])</f>
        <v>4.2430000000000003</v>
      </c>
      <c r="G57" s="3">
        <f>Factor*(Series_E[[#This Row],[Left]]+Series_E[[#This Row],[Width]]+Series_E[[#This Row],[Right]])</f>
        <v>4.4030000000000005</v>
      </c>
      <c r="H57" s="3">
        <f>Factor*(Series_E[[#This Row],[Width]]+Series_E[[#This Row],[Right]])</f>
        <v>4.2430000000000003</v>
      </c>
    </row>
    <row r="58" spans="1:8" x14ac:dyDescent="0.25">
      <c r="A58" s="3" t="s">
        <v>83</v>
      </c>
      <c r="B58" s="3">
        <v>0.28000000000000003</v>
      </c>
      <c r="C58" s="3">
        <v>3.242</v>
      </c>
      <c r="D58" s="3">
        <v>0.28000000000000003</v>
      </c>
      <c r="E58" s="3">
        <f>CODE(Series_E[[#This Row],[Character]])</f>
        <v>90</v>
      </c>
      <c r="F58" s="3">
        <f>Factor*(Series_E[[#This Row],[Left]]+Series_E[[#This Row],[Width]])</f>
        <v>3.5220000000000002</v>
      </c>
      <c r="G58" s="3">
        <f>Factor*(Series_E[[#This Row],[Left]]+Series_E[[#This Row],[Width]]+Series_E[[#This Row],[Right]])</f>
        <v>3.8020000000000005</v>
      </c>
      <c r="H58" s="3">
        <f>Factor*(Series_E[[#This Row],[Width]]+Series_E[[#This Row],[Right]])</f>
        <v>3.5220000000000002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CODE(Series_E[[#This Row],[Character]])</f>
        <v>126</v>
      </c>
      <c r="F59" s="3">
        <f>Factor*(Series_E[[#This Row],[Left]]+Series_E[[#This Row],[Width]])</f>
        <v>0</v>
      </c>
      <c r="G59" s="3">
        <f>Factor*(Series_E[[#This Row],[Left]]+Series_E[[#This Row],[Width]]+Series_E[[#This Row],[Right]])</f>
        <v>0</v>
      </c>
      <c r="H59" s="3">
        <f>Factor*(Series_E[[#This Row],[Width]]+Series_E[[#This Row],[Right]])</f>
        <v>0</v>
      </c>
    </row>
    <row r="60" spans="1:8" x14ac:dyDescent="0.25">
      <c r="A60" s="3" t="s">
        <v>85</v>
      </c>
      <c r="B60" s="3">
        <v>0.2</v>
      </c>
      <c r="C60" s="3">
        <v>2.4409999999999998</v>
      </c>
      <c r="D60" s="3">
        <v>0.32</v>
      </c>
      <c r="E60" s="3">
        <f>CODE(Series_E[[#This Row],[Character]])</f>
        <v>97</v>
      </c>
      <c r="F60" s="3">
        <f>Factor*(Series_E[[#This Row],[Left]]+Series_E[[#This Row],[Width]])</f>
        <v>2.641</v>
      </c>
      <c r="G60" s="3">
        <f>Factor*(Series_E[[#This Row],[Left]]+Series_E[[#This Row],[Width]]+Series_E[[#This Row],[Right]])</f>
        <v>2.9609999999999999</v>
      </c>
      <c r="H60" s="3">
        <f>Factor*(Series_E[[#This Row],[Width]]+Series_E[[#This Row],[Right]])</f>
        <v>2.7609999999999997</v>
      </c>
    </row>
    <row r="61" spans="1:8" x14ac:dyDescent="0.25">
      <c r="A61" s="3" t="s">
        <v>86</v>
      </c>
      <c r="B61" s="3">
        <v>0.36</v>
      </c>
      <c r="C61" s="3">
        <v>2.4809999999999999</v>
      </c>
      <c r="D61" s="3">
        <v>0.24</v>
      </c>
      <c r="E61" s="3">
        <f>CODE(Series_E[[#This Row],[Character]])</f>
        <v>98</v>
      </c>
      <c r="F61" s="3">
        <f>Factor*(Series_E[[#This Row],[Left]]+Series_E[[#This Row],[Width]])</f>
        <v>2.8409999999999997</v>
      </c>
      <c r="G61" s="3">
        <f>Factor*(Series_E[[#This Row],[Left]]+Series_E[[#This Row],[Width]]+Series_E[[#This Row],[Right]])</f>
        <v>3.0809999999999995</v>
      </c>
      <c r="H61" s="3">
        <f>Factor*(Series_E[[#This Row],[Width]]+Series_E[[#This Row],[Right]])</f>
        <v>2.7210000000000001</v>
      </c>
    </row>
    <row r="62" spans="1:8" x14ac:dyDescent="0.25">
      <c r="A62" s="3" t="s">
        <v>87</v>
      </c>
      <c r="B62" s="3">
        <v>0.24</v>
      </c>
      <c r="C62" s="3">
        <v>2.4809999999999999</v>
      </c>
      <c r="D62" s="3">
        <v>0.12</v>
      </c>
      <c r="E62" s="3">
        <f>CODE(Series_E[[#This Row],[Character]])</f>
        <v>99</v>
      </c>
      <c r="F62" s="3">
        <f>Factor*(Series_E[[#This Row],[Left]]+Series_E[[#This Row],[Width]])</f>
        <v>2.7210000000000001</v>
      </c>
      <c r="G62" s="3">
        <f>Factor*(Series_E[[#This Row],[Left]]+Series_E[[#This Row],[Width]]+Series_E[[#This Row],[Right]])</f>
        <v>2.8410000000000002</v>
      </c>
      <c r="H62" s="3">
        <f>Factor*(Series_E[[#This Row],[Width]]+Series_E[[#This Row],[Right]])</f>
        <v>2.601</v>
      </c>
    </row>
    <row r="63" spans="1:8" x14ac:dyDescent="0.25">
      <c r="A63" s="3" t="s">
        <v>88</v>
      </c>
      <c r="B63" s="3">
        <v>0.24</v>
      </c>
      <c r="C63" s="3">
        <v>2.4809999999999999</v>
      </c>
      <c r="D63" s="3">
        <v>0.36</v>
      </c>
      <c r="E63" s="3">
        <f>CODE(Series_E[[#This Row],[Character]])</f>
        <v>100</v>
      </c>
      <c r="F63" s="3">
        <f>Factor*(Series_E[[#This Row],[Left]]+Series_E[[#This Row],[Width]])</f>
        <v>2.7210000000000001</v>
      </c>
      <c r="G63" s="3">
        <f>Factor*(Series_E[[#This Row],[Left]]+Series_E[[#This Row],[Width]]+Series_E[[#This Row],[Right]])</f>
        <v>3.081</v>
      </c>
      <c r="H63" s="3">
        <f>Factor*(Series_E[[#This Row],[Width]]+Series_E[[#This Row],[Right]])</f>
        <v>2.8409999999999997</v>
      </c>
    </row>
    <row r="64" spans="1:8" x14ac:dyDescent="0.25">
      <c r="A64" s="3" t="s">
        <v>89</v>
      </c>
      <c r="B64" s="3">
        <v>0.24</v>
      </c>
      <c r="C64" s="3">
        <v>2.4809999999999999</v>
      </c>
      <c r="D64" s="3">
        <v>0.16</v>
      </c>
      <c r="E64" s="3">
        <f>CODE(Series_E[[#This Row],[Character]])</f>
        <v>101</v>
      </c>
      <c r="F64" s="3">
        <f>Factor*(Series_E[[#This Row],[Left]]+Series_E[[#This Row],[Width]])</f>
        <v>2.7210000000000001</v>
      </c>
      <c r="G64" s="3">
        <f>Factor*(Series_E[[#This Row],[Left]]+Series_E[[#This Row],[Width]]+Series_E[[#This Row],[Right]])</f>
        <v>2.8810000000000002</v>
      </c>
      <c r="H64" s="3">
        <f>Factor*(Series_E[[#This Row],[Width]]+Series_E[[#This Row],[Right]])</f>
        <v>2.641</v>
      </c>
    </row>
    <row r="65" spans="1:8" x14ac:dyDescent="0.25">
      <c r="A65" s="3" t="s">
        <v>90</v>
      </c>
      <c r="B65" s="3">
        <v>0.16</v>
      </c>
      <c r="C65" s="3">
        <v>1.5209999999999999</v>
      </c>
      <c r="D65" s="3">
        <v>0.08</v>
      </c>
      <c r="E65" s="3">
        <f>CODE(Series_E[[#This Row],[Character]])</f>
        <v>102</v>
      </c>
      <c r="F65" s="3">
        <f>Factor*(Series_E[[#This Row],[Left]]+Series_E[[#This Row],[Width]])</f>
        <v>1.6809999999999998</v>
      </c>
      <c r="G65" s="3">
        <f>Factor*(Series_E[[#This Row],[Left]]+Series_E[[#This Row],[Width]]+Series_E[[#This Row],[Right]])</f>
        <v>1.7609999999999999</v>
      </c>
      <c r="H65" s="3">
        <f>Factor*(Series_E[[#This Row],[Width]]+Series_E[[#This Row],[Right]])</f>
        <v>1.601</v>
      </c>
    </row>
    <row r="66" spans="1:8" x14ac:dyDescent="0.25">
      <c r="A66" s="3" t="s">
        <v>91</v>
      </c>
      <c r="B66" s="3">
        <v>0.24</v>
      </c>
      <c r="C66" s="3">
        <v>2.4809999999999999</v>
      </c>
      <c r="D66" s="3">
        <v>0.36</v>
      </c>
      <c r="E66" s="3">
        <f>CODE(Series_E[[#This Row],[Character]])</f>
        <v>103</v>
      </c>
      <c r="F66" s="3">
        <f>Factor*(Series_E[[#This Row],[Left]]+Series_E[[#This Row],[Width]])</f>
        <v>2.7210000000000001</v>
      </c>
      <c r="G66" s="3">
        <f>Factor*(Series_E[[#This Row],[Left]]+Series_E[[#This Row],[Width]]+Series_E[[#This Row],[Right]])</f>
        <v>3.081</v>
      </c>
      <c r="H66" s="3">
        <f>Factor*(Series_E[[#This Row],[Width]]+Series_E[[#This Row],[Right]])</f>
        <v>2.8409999999999997</v>
      </c>
    </row>
    <row r="67" spans="1:8" x14ac:dyDescent="0.25">
      <c r="A67" s="3" t="s">
        <v>92</v>
      </c>
      <c r="B67" s="3">
        <v>0.36</v>
      </c>
      <c r="C67" s="3">
        <v>2.4809999999999999</v>
      </c>
      <c r="D67" s="3">
        <v>0.32</v>
      </c>
      <c r="E67" s="3">
        <f>CODE(Series_E[[#This Row],[Character]])</f>
        <v>104</v>
      </c>
      <c r="F67" s="3">
        <f>Factor*(Series_E[[#This Row],[Left]]+Series_E[[#This Row],[Width]])</f>
        <v>2.8409999999999997</v>
      </c>
      <c r="G67" s="3">
        <f>Factor*(Series_E[[#This Row],[Left]]+Series_E[[#This Row],[Width]]+Series_E[[#This Row],[Right]])</f>
        <v>3.1609999999999996</v>
      </c>
      <c r="H67" s="3">
        <f>Factor*(Series_E[[#This Row],[Width]]+Series_E[[#This Row],[Right]])</f>
        <v>2.8009999999999997</v>
      </c>
    </row>
    <row r="68" spans="1:8" x14ac:dyDescent="0.25">
      <c r="A68" s="3" t="s">
        <v>93</v>
      </c>
      <c r="B68" s="3">
        <v>0.36</v>
      </c>
      <c r="C68" s="3">
        <v>0.72</v>
      </c>
      <c r="D68" s="3">
        <v>0.36</v>
      </c>
      <c r="E68" s="3">
        <f>CODE(Series_E[[#This Row],[Character]])</f>
        <v>105</v>
      </c>
      <c r="F68" s="3">
        <f>Factor*(Series_E[[#This Row],[Left]]+Series_E[[#This Row],[Width]])</f>
        <v>1.08</v>
      </c>
      <c r="G68" s="3">
        <f>Factor*(Series_E[[#This Row],[Left]]+Series_E[[#This Row],[Width]]+Series_E[[#This Row],[Right]])</f>
        <v>1.44</v>
      </c>
      <c r="H68" s="3">
        <f>Factor*(Series_E[[#This Row],[Width]]+Series_E[[#This Row],[Right]])</f>
        <v>1.08</v>
      </c>
    </row>
    <row r="69" spans="1:8" x14ac:dyDescent="0.25">
      <c r="A69" s="3" t="s">
        <v>94</v>
      </c>
      <c r="B69" s="3">
        <v>0</v>
      </c>
      <c r="C69" s="3">
        <v>1.2</v>
      </c>
      <c r="D69" s="3">
        <v>0.36</v>
      </c>
      <c r="E69" s="3">
        <f>CODE(Series_E[[#This Row],[Character]])</f>
        <v>106</v>
      </c>
      <c r="F69" s="3">
        <f>Factor*(Series_E[[#This Row],[Left]]+Series_E[[#This Row],[Width]])</f>
        <v>1.2</v>
      </c>
      <c r="G69" s="3">
        <f>Factor*(Series_E[[#This Row],[Left]]+Series_E[[#This Row],[Width]]+Series_E[[#This Row],[Right]])</f>
        <v>1.56</v>
      </c>
      <c r="H69" s="3">
        <f>Factor*(Series_E[[#This Row],[Width]]+Series_E[[#This Row],[Right]])</f>
        <v>1.56</v>
      </c>
    </row>
    <row r="70" spans="1:8" x14ac:dyDescent="0.25">
      <c r="A70" s="3" t="s">
        <v>95</v>
      </c>
      <c r="B70" s="3">
        <v>0.36</v>
      </c>
      <c r="C70" s="3">
        <v>2.4009999999999998</v>
      </c>
      <c r="D70" s="3">
        <v>2.08</v>
      </c>
      <c r="E70" s="3">
        <f>CODE(Series_E[[#This Row],[Character]])</f>
        <v>107</v>
      </c>
      <c r="F70" s="3">
        <f>Factor*(Series_E[[#This Row],[Left]]+Series_E[[#This Row],[Width]])</f>
        <v>2.7609999999999997</v>
      </c>
      <c r="G70" s="3">
        <f>Factor*(Series_E[[#This Row],[Left]]+Series_E[[#This Row],[Width]]+Series_E[[#This Row],[Right]])</f>
        <v>4.8409999999999993</v>
      </c>
      <c r="H70" s="3">
        <f>Factor*(Series_E[[#This Row],[Width]]+Series_E[[#This Row],[Right]])</f>
        <v>4.4809999999999999</v>
      </c>
    </row>
    <row r="71" spans="1:8" x14ac:dyDescent="0.25">
      <c r="A71" s="3" t="s">
        <v>96</v>
      </c>
      <c r="B71" s="3">
        <v>0.36</v>
      </c>
      <c r="C71" s="3">
        <v>0.72</v>
      </c>
      <c r="D71" s="3">
        <v>0.36</v>
      </c>
      <c r="E71" s="3">
        <f>CODE(Series_E[[#This Row],[Character]])</f>
        <v>108</v>
      </c>
      <c r="F71" s="3">
        <f>Factor*(Series_E[[#This Row],[Left]]+Series_E[[#This Row],[Width]])</f>
        <v>1.08</v>
      </c>
      <c r="G71" s="3">
        <f>Factor*(Series_E[[#This Row],[Left]]+Series_E[[#This Row],[Width]]+Series_E[[#This Row],[Right]])</f>
        <v>1.44</v>
      </c>
      <c r="H71" s="3">
        <f>Factor*(Series_E[[#This Row],[Width]]+Series_E[[#This Row],[Right]])</f>
        <v>1.08</v>
      </c>
    </row>
    <row r="72" spans="1:8" x14ac:dyDescent="0.25">
      <c r="A72" s="3" t="s">
        <v>97</v>
      </c>
      <c r="B72" s="3">
        <v>0.36</v>
      </c>
      <c r="C72" s="3">
        <v>4.1630000000000003</v>
      </c>
      <c r="D72" s="3">
        <v>0.32</v>
      </c>
      <c r="E72" s="3">
        <f>CODE(Series_E[[#This Row],[Character]])</f>
        <v>109</v>
      </c>
      <c r="F72" s="3">
        <f>Factor*(Series_E[[#This Row],[Left]]+Series_E[[#This Row],[Width]])</f>
        <v>4.5230000000000006</v>
      </c>
      <c r="G72" s="3">
        <f>Factor*(Series_E[[#This Row],[Left]]+Series_E[[#This Row],[Width]]+Series_E[[#This Row],[Right]])</f>
        <v>4.8430000000000009</v>
      </c>
      <c r="H72" s="3">
        <f>Factor*(Series_E[[#This Row],[Width]]+Series_E[[#This Row],[Right]])</f>
        <v>4.4830000000000005</v>
      </c>
    </row>
    <row r="73" spans="1:8" x14ac:dyDescent="0.25">
      <c r="A73" s="3" t="s">
        <v>98</v>
      </c>
      <c r="B73" s="3">
        <v>0.36</v>
      </c>
      <c r="C73" s="3">
        <v>2.4809999999999999</v>
      </c>
      <c r="D73" s="3">
        <v>0.32</v>
      </c>
      <c r="E73" s="3">
        <f>CODE(Series_E[[#This Row],[Character]])</f>
        <v>110</v>
      </c>
      <c r="F73" s="3">
        <f>Factor*(Series_E[[#This Row],[Left]]+Series_E[[#This Row],[Width]])</f>
        <v>2.8409999999999997</v>
      </c>
      <c r="G73" s="3">
        <f>Factor*(Series_E[[#This Row],[Left]]+Series_E[[#This Row],[Width]]+Series_E[[#This Row],[Right]])</f>
        <v>3.1609999999999996</v>
      </c>
      <c r="H73" s="3">
        <f>Factor*(Series_E[[#This Row],[Width]]+Series_E[[#This Row],[Right]])</f>
        <v>2.8009999999999997</v>
      </c>
    </row>
    <row r="74" spans="1:8" x14ac:dyDescent="0.25">
      <c r="A74" s="3" t="s">
        <v>99</v>
      </c>
      <c r="B74" s="3">
        <v>0.24</v>
      </c>
      <c r="C74" s="3">
        <v>2.5609999999999999</v>
      </c>
      <c r="D74" s="3">
        <v>0.24</v>
      </c>
      <c r="E74" s="3">
        <f>CODE(Series_E[[#This Row],[Character]])</f>
        <v>111</v>
      </c>
      <c r="F74" s="3">
        <f>Factor*(Series_E[[#This Row],[Left]]+Series_E[[#This Row],[Width]])</f>
        <v>2.8010000000000002</v>
      </c>
      <c r="G74" s="3">
        <f>Factor*(Series_E[[#This Row],[Left]]+Series_E[[#This Row],[Width]]+Series_E[[#This Row],[Right]])</f>
        <v>3.0410000000000004</v>
      </c>
      <c r="H74" s="3">
        <f>Factor*(Series_E[[#This Row],[Width]]+Series_E[[#This Row],[Right]])</f>
        <v>2.8010000000000002</v>
      </c>
    </row>
    <row r="75" spans="1:8" x14ac:dyDescent="0.25">
      <c r="A75" s="3" t="s">
        <v>100</v>
      </c>
      <c r="B75" s="3">
        <v>0.36</v>
      </c>
      <c r="C75" s="3">
        <v>2.4809999999999999</v>
      </c>
      <c r="D75" s="3">
        <v>0.24</v>
      </c>
      <c r="E75" s="3">
        <f>CODE(Series_E[[#This Row],[Character]])</f>
        <v>112</v>
      </c>
      <c r="F75" s="3">
        <f>Factor*(Series_E[[#This Row],[Left]]+Series_E[[#This Row],[Width]])</f>
        <v>2.8409999999999997</v>
      </c>
      <c r="G75" s="3">
        <f>Factor*(Series_E[[#This Row],[Left]]+Series_E[[#This Row],[Width]]+Series_E[[#This Row],[Right]])</f>
        <v>3.0809999999999995</v>
      </c>
      <c r="H75" s="3">
        <f>Factor*(Series_E[[#This Row],[Width]]+Series_E[[#This Row],[Right]])</f>
        <v>2.7210000000000001</v>
      </c>
    </row>
    <row r="76" spans="1:8" x14ac:dyDescent="0.25">
      <c r="A76" s="3" t="s">
        <v>101</v>
      </c>
      <c r="B76" s="3">
        <v>0.24</v>
      </c>
      <c r="C76" s="3">
        <v>2.4809999999999999</v>
      </c>
      <c r="D76" s="3">
        <v>0.36</v>
      </c>
      <c r="E76" s="3">
        <f>CODE(Series_E[[#This Row],[Character]])</f>
        <v>113</v>
      </c>
      <c r="F76" s="3">
        <f>Factor*(Series_E[[#This Row],[Left]]+Series_E[[#This Row],[Width]])</f>
        <v>2.7210000000000001</v>
      </c>
      <c r="G76" s="3">
        <f>Factor*(Series_E[[#This Row],[Left]]+Series_E[[#This Row],[Width]]+Series_E[[#This Row],[Right]])</f>
        <v>3.081</v>
      </c>
      <c r="H76" s="3">
        <f>Factor*(Series_E[[#This Row],[Width]]+Series_E[[#This Row],[Right]])</f>
        <v>2.8409999999999997</v>
      </c>
    </row>
    <row r="77" spans="1:8" x14ac:dyDescent="0.25">
      <c r="A77" s="3" t="s">
        <v>102</v>
      </c>
      <c r="B77" s="3">
        <v>0.36</v>
      </c>
      <c r="C77" s="3">
        <v>1.841</v>
      </c>
      <c r="D77" s="3">
        <v>0.08</v>
      </c>
      <c r="E77" s="3">
        <f>CODE(Series_E[[#This Row],[Character]])</f>
        <v>114</v>
      </c>
      <c r="F77" s="3">
        <f>Factor*(Series_E[[#This Row],[Left]]+Series_E[[#This Row],[Width]])</f>
        <v>2.2010000000000001</v>
      </c>
      <c r="G77" s="3">
        <f>Factor*(Series_E[[#This Row],[Left]]+Series_E[[#This Row],[Width]]+Series_E[[#This Row],[Right]])</f>
        <v>2.2810000000000001</v>
      </c>
      <c r="H77" s="3">
        <f>Factor*(Series_E[[#This Row],[Width]]+Series_E[[#This Row],[Right]])</f>
        <v>1.921</v>
      </c>
    </row>
    <row r="78" spans="1:8" x14ac:dyDescent="0.25">
      <c r="A78" s="3" t="s">
        <v>103</v>
      </c>
      <c r="B78" s="3">
        <v>0.16</v>
      </c>
      <c r="C78" s="3">
        <v>2.4409999999999998</v>
      </c>
      <c r="D78" s="3">
        <v>0.12</v>
      </c>
      <c r="E78" s="3">
        <f>CODE(Series_E[[#This Row],[Character]])</f>
        <v>115</v>
      </c>
      <c r="F78" s="3">
        <f>Factor*(Series_E[[#This Row],[Left]]+Series_E[[#This Row],[Width]])</f>
        <v>2.601</v>
      </c>
      <c r="G78" s="3">
        <f>Factor*(Series_E[[#This Row],[Left]]+Series_E[[#This Row],[Width]]+Series_E[[#This Row],[Right]])</f>
        <v>2.7210000000000001</v>
      </c>
      <c r="H78" s="3">
        <f>Factor*(Series_E[[#This Row],[Width]]+Series_E[[#This Row],[Right]])</f>
        <v>2.5609999999999999</v>
      </c>
    </row>
    <row r="79" spans="1:8" x14ac:dyDescent="0.25">
      <c r="A79" s="3" t="s">
        <v>104</v>
      </c>
      <c r="B79" s="3">
        <v>0.04</v>
      </c>
      <c r="C79" s="3">
        <v>1.841</v>
      </c>
      <c r="D79" s="3">
        <v>0.04</v>
      </c>
      <c r="E79" s="3">
        <f>CODE(Series_E[[#This Row],[Character]])</f>
        <v>116</v>
      </c>
      <c r="F79" s="3">
        <f>Factor*(Series_E[[#This Row],[Left]]+Series_E[[#This Row],[Width]])</f>
        <v>1.881</v>
      </c>
      <c r="G79" s="3">
        <f>Factor*(Series_E[[#This Row],[Left]]+Series_E[[#This Row],[Width]]+Series_E[[#This Row],[Right]])</f>
        <v>1.921</v>
      </c>
      <c r="H79" s="3">
        <f>Factor*(Series_E[[#This Row],[Width]]+Series_E[[#This Row],[Right]])</f>
        <v>1.881</v>
      </c>
    </row>
    <row r="80" spans="1:8" x14ac:dyDescent="0.25">
      <c r="A80" s="3" t="s">
        <v>105</v>
      </c>
      <c r="B80" s="3">
        <v>0.32</v>
      </c>
      <c r="C80" s="3">
        <v>2.4809999999999999</v>
      </c>
      <c r="D80" s="3">
        <v>0.36</v>
      </c>
      <c r="E80" s="3">
        <f>CODE(Series_E[[#This Row],[Character]])</f>
        <v>117</v>
      </c>
      <c r="F80" s="3">
        <f>Factor*(Series_E[[#This Row],[Left]]+Series_E[[#This Row],[Width]])</f>
        <v>2.8009999999999997</v>
      </c>
      <c r="G80" s="3">
        <f>Factor*(Series_E[[#This Row],[Left]]+Series_E[[#This Row],[Width]]+Series_E[[#This Row],[Right]])</f>
        <v>3.1609999999999996</v>
      </c>
      <c r="H80" s="3">
        <f>Factor*(Series_E[[#This Row],[Width]]+Series_E[[#This Row],[Right]])</f>
        <v>2.8409999999999997</v>
      </c>
    </row>
    <row r="81" spans="1:8" x14ac:dyDescent="0.25">
      <c r="A81" s="3" t="s">
        <v>106</v>
      </c>
      <c r="B81" s="3">
        <v>0.08</v>
      </c>
      <c r="C81" s="3">
        <v>2.8420000000000001</v>
      </c>
      <c r="D81" s="3">
        <v>0.08</v>
      </c>
      <c r="E81" s="3">
        <f>CODE(Series_E[[#This Row],[Character]])</f>
        <v>118</v>
      </c>
      <c r="F81" s="3">
        <f>Factor*(Series_E[[#This Row],[Left]]+Series_E[[#This Row],[Width]])</f>
        <v>2.9220000000000002</v>
      </c>
      <c r="G81" s="3">
        <f>Factor*(Series_E[[#This Row],[Left]]+Series_E[[#This Row],[Width]]+Series_E[[#This Row],[Right]])</f>
        <v>3.0020000000000002</v>
      </c>
      <c r="H81" s="3">
        <f>Factor*(Series_E[[#This Row],[Width]]+Series_E[[#This Row],[Right]])</f>
        <v>2.9220000000000002</v>
      </c>
    </row>
    <row r="82" spans="1:8" x14ac:dyDescent="0.25">
      <c r="A82" s="3" t="s">
        <v>107</v>
      </c>
      <c r="B82" s="3">
        <v>0.08</v>
      </c>
      <c r="C82" s="3">
        <v>3.8420000000000001</v>
      </c>
      <c r="D82" s="3">
        <v>0.08</v>
      </c>
      <c r="E82" s="3">
        <f>CODE(Series_E[[#This Row],[Character]])</f>
        <v>119</v>
      </c>
      <c r="F82" s="3">
        <f>Factor*(Series_E[[#This Row],[Left]]+Series_E[[#This Row],[Width]])</f>
        <v>3.9220000000000002</v>
      </c>
      <c r="G82" s="3">
        <f>Factor*(Series_E[[#This Row],[Left]]+Series_E[[#This Row],[Width]]+Series_E[[#This Row],[Right]])</f>
        <v>4.0019999999999998</v>
      </c>
      <c r="H82" s="3">
        <f>Factor*(Series_E[[#This Row],[Width]]+Series_E[[#This Row],[Right]])</f>
        <v>3.9220000000000002</v>
      </c>
    </row>
    <row r="83" spans="1:8" x14ac:dyDescent="0.25">
      <c r="A83" s="3" t="s">
        <v>108</v>
      </c>
      <c r="B83" s="3">
        <v>0</v>
      </c>
      <c r="C83" s="3">
        <v>2.9220000000000002</v>
      </c>
      <c r="D83" s="3">
        <v>0</v>
      </c>
      <c r="E83" s="3">
        <f>CODE(Series_E[[#This Row],[Character]])</f>
        <v>120</v>
      </c>
      <c r="F83" s="3">
        <f>Factor*(Series_E[[#This Row],[Left]]+Series_E[[#This Row],[Width]])</f>
        <v>2.9220000000000002</v>
      </c>
      <c r="G83" s="3">
        <f>Factor*(Series_E[[#This Row],[Left]]+Series_E[[#This Row],[Width]]+Series_E[[#This Row],[Right]])</f>
        <v>2.9220000000000002</v>
      </c>
      <c r="H83" s="3">
        <f>Factor*(Series_E[[#This Row],[Width]]+Series_E[[#This Row],[Right]])</f>
        <v>2.9220000000000002</v>
      </c>
    </row>
    <row r="84" spans="1:8" x14ac:dyDescent="0.25">
      <c r="A84" s="3" t="s">
        <v>109</v>
      </c>
      <c r="B84" s="3">
        <v>0.08</v>
      </c>
      <c r="C84" s="3">
        <v>3.0819999999999999</v>
      </c>
      <c r="D84" s="3">
        <v>0.08</v>
      </c>
      <c r="E84" s="3">
        <f>CODE(Series_E[[#This Row],[Character]])</f>
        <v>121</v>
      </c>
      <c r="F84" s="3">
        <f>Factor*(Series_E[[#This Row],[Left]]+Series_E[[#This Row],[Width]])</f>
        <v>3.1619999999999999</v>
      </c>
      <c r="G84" s="3">
        <f>Factor*(Series_E[[#This Row],[Left]]+Series_E[[#This Row],[Width]]+Series_E[[#This Row],[Right]])</f>
        <v>3.242</v>
      </c>
      <c r="H84" s="3">
        <f>Factor*(Series_E[[#This Row],[Width]]+Series_E[[#This Row],[Right]])</f>
        <v>3.1619999999999999</v>
      </c>
    </row>
    <row r="85" spans="1:8" x14ac:dyDescent="0.25">
      <c r="A85" s="3" t="s">
        <v>110</v>
      </c>
      <c r="B85" s="3">
        <v>0.12</v>
      </c>
      <c r="C85" s="3">
        <v>2.5609999999999999</v>
      </c>
      <c r="D85" s="3">
        <v>0.12</v>
      </c>
      <c r="E85" s="3">
        <f>CODE(Series_E[[#This Row],[Character]])</f>
        <v>122</v>
      </c>
      <c r="F85" s="3">
        <f>Factor*(Series_E[[#This Row],[Left]]+Series_E[[#This Row],[Width]])</f>
        <v>2.681</v>
      </c>
      <c r="G85" s="3">
        <f>Factor*(Series_E[[#This Row],[Left]]+Series_E[[#This Row],[Width]]+Series_E[[#This Row],[Right]])</f>
        <v>2.8010000000000002</v>
      </c>
      <c r="H85" s="3">
        <f>Factor*(Series_E[[#This Row],[Width]]+Series_E[[#This Row],[Right]])</f>
        <v>2.681</v>
      </c>
    </row>
  </sheetData>
  <sheetProtection sheet="1" objects="1" scenarios="1" selectLockedCells="1" selectUnlockedCells="1"/>
  <pageMargins left="0.75" right="0.75" top="1" bottom="1" header="0.5" footer="0.5"/>
  <headerFooter alignWithMargin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workbookViewId="0">
      <selection activeCell="H3" sqref="H3"/>
    </sheetView>
  </sheetViews>
  <sheetFormatPr defaultColWidth="8.7109375" defaultRowHeight="15" x14ac:dyDescent="0.25"/>
  <cols>
    <col min="1" max="1" width="12" customWidth="1"/>
  </cols>
  <sheetData>
    <row r="1" spans="1:8" ht="18.75" x14ac:dyDescent="0.3">
      <c r="A1" s="21" t="s">
        <v>114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0.4</v>
      </c>
      <c r="C3" s="3">
        <v>3.3620000000000001</v>
      </c>
      <c r="D3" s="3">
        <v>0.4</v>
      </c>
      <c r="E3" s="3">
        <f>CODE(Series_EM[[#This Row],[Character]])</f>
        <v>48</v>
      </c>
      <c r="F3" s="3">
        <f>Factor*(Series_EM[[#This Row],[Left]]+Series_EM[[#This Row],[Width]])</f>
        <v>3.762</v>
      </c>
      <c r="G3" s="3">
        <f>Factor*(Series_EM[[#This Row],[Left]]+Series_EM[[#This Row],[Width]]+Series_EM[[#This Row],[Right]])</f>
        <v>4.1619999999999999</v>
      </c>
      <c r="H3" s="3">
        <f>Factor*(Series_EM[[#This Row],[Width]]+Series_EM[[#This Row],[Right]])</f>
        <v>3.762</v>
      </c>
    </row>
    <row r="4" spans="1:8" x14ac:dyDescent="0.25">
      <c r="A4" s="3">
        <v>1</v>
      </c>
      <c r="B4" s="3">
        <v>0.48</v>
      </c>
      <c r="C4" s="3">
        <v>1.2</v>
      </c>
      <c r="D4" s="3">
        <v>0.56000000000000005</v>
      </c>
      <c r="E4" s="3">
        <f>CODE(Series_EM[[#This Row],[Character]])</f>
        <v>49</v>
      </c>
      <c r="F4" s="3">
        <f>Factor*(Series_EM[[#This Row],[Left]]+Series_EM[[#This Row],[Width]])</f>
        <v>1.68</v>
      </c>
      <c r="G4" s="3">
        <f>Factor*(Series_EM[[#This Row],[Left]]+Series_EM[[#This Row],[Width]]+Series_EM[[#This Row],[Right]])</f>
        <v>2.2400000000000002</v>
      </c>
      <c r="H4" s="3">
        <f>Factor*(Series_EM[[#This Row],[Width]]+Series_EM[[#This Row],[Right]])</f>
        <v>1.76</v>
      </c>
    </row>
    <row r="5" spans="1:8" x14ac:dyDescent="0.25">
      <c r="A5" s="3">
        <v>2</v>
      </c>
      <c r="B5" s="3">
        <v>0.44</v>
      </c>
      <c r="C5" s="3">
        <v>3.242</v>
      </c>
      <c r="D5" s="3">
        <v>0.44</v>
      </c>
      <c r="E5" s="3">
        <f>CODE(Series_EM[[#This Row],[Character]])</f>
        <v>50</v>
      </c>
      <c r="F5" s="3">
        <f>Factor*(Series_EM[[#This Row],[Left]]+Series_EM[[#This Row],[Width]])</f>
        <v>3.6819999999999999</v>
      </c>
      <c r="G5" s="3">
        <f>Factor*(Series_EM[[#This Row],[Left]]+Series_EM[[#This Row],[Width]]+Series_EM[[#This Row],[Right]])</f>
        <v>4.1219999999999999</v>
      </c>
      <c r="H5" s="3">
        <f>Factor*(Series_EM[[#This Row],[Width]]+Series_EM[[#This Row],[Right]])</f>
        <v>3.6819999999999999</v>
      </c>
    </row>
    <row r="6" spans="1:8" x14ac:dyDescent="0.25">
      <c r="A6" s="3">
        <v>3</v>
      </c>
      <c r="B6" s="3">
        <v>0.12</v>
      </c>
      <c r="C6" s="3">
        <v>3.242</v>
      </c>
      <c r="D6" s="3">
        <v>0.4</v>
      </c>
      <c r="E6" s="3">
        <f>CODE(Series_EM[[#This Row],[Character]])</f>
        <v>51</v>
      </c>
      <c r="F6" s="3">
        <f>Factor*(Series_EM[[#This Row],[Left]]+Series_EM[[#This Row],[Width]])</f>
        <v>3.3620000000000001</v>
      </c>
      <c r="G6" s="3">
        <f>Factor*(Series_EM[[#This Row],[Left]]+Series_EM[[#This Row],[Width]]+Series_EM[[#This Row],[Right]])</f>
        <v>3.762</v>
      </c>
      <c r="H6" s="3">
        <f>Factor*(Series_EM[[#This Row],[Width]]+Series_EM[[#This Row],[Right]])</f>
        <v>3.6419999999999999</v>
      </c>
    </row>
    <row r="7" spans="1:8" x14ac:dyDescent="0.25">
      <c r="A7" s="3">
        <v>4</v>
      </c>
      <c r="B7" s="3">
        <v>0.12</v>
      </c>
      <c r="C7" s="3">
        <v>3.722</v>
      </c>
      <c r="D7" s="3">
        <v>0.56000000000000005</v>
      </c>
      <c r="E7" s="3">
        <f>CODE(Series_EM[[#This Row],[Character]])</f>
        <v>52</v>
      </c>
      <c r="F7" s="3">
        <f>Factor*(Series_EM[[#This Row],[Left]]+Series_EM[[#This Row],[Width]])</f>
        <v>3.8420000000000001</v>
      </c>
      <c r="G7" s="3">
        <f>Factor*(Series_EM[[#This Row],[Left]]+Series_EM[[#This Row],[Width]]+Series_EM[[#This Row],[Right]])</f>
        <v>4.4020000000000001</v>
      </c>
      <c r="H7" s="3">
        <f>Factor*(Series_EM[[#This Row],[Width]]+Series_EM[[#This Row],[Right]])</f>
        <v>4.282</v>
      </c>
    </row>
    <row r="8" spans="1:8" x14ac:dyDescent="0.25">
      <c r="A8" s="3">
        <v>5</v>
      </c>
      <c r="B8" s="3">
        <v>0.44</v>
      </c>
      <c r="C8" s="3">
        <v>3.242</v>
      </c>
      <c r="D8" s="3">
        <v>0.44</v>
      </c>
      <c r="E8" s="3">
        <f>CODE(Series_EM[[#This Row],[Character]])</f>
        <v>53</v>
      </c>
      <c r="F8" s="3">
        <f>Factor*(Series_EM[[#This Row],[Left]]+Series_EM[[#This Row],[Width]])</f>
        <v>3.6819999999999999</v>
      </c>
      <c r="G8" s="3">
        <f>Factor*(Series_EM[[#This Row],[Left]]+Series_EM[[#This Row],[Width]]+Series_EM[[#This Row],[Right]])</f>
        <v>4.1219999999999999</v>
      </c>
      <c r="H8" s="3">
        <f>Factor*(Series_EM[[#This Row],[Width]]+Series_EM[[#This Row],[Right]])</f>
        <v>3.6819999999999999</v>
      </c>
    </row>
    <row r="9" spans="1:8" x14ac:dyDescent="0.25">
      <c r="A9" s="3">
        <v>6</v>
      </c>
      <c r="B9" s="3">
        <v>0.4</v>
      </c>
      <c r="C9" s="3">
        <v>3.242</v>
      </c>
      <c r="D9" s="3">
        <v>0.4</v>
      </c>
      <c r="E9" s="3">
        <f>CODE(Series_EM[[#This Row],[Character]])</f>
        <v>54</v>
      </c>
      <c r="F9" s="3">
        <f>Factor*(Series_EM[[#This Row],[Left]]+Series_EM[[#This Row],[Width]])</f>
        <v>3.6419999999999999</v>
      </c>
      <c r="G9" s="3">
        <f>Factor*(Series_EM[[#This Row],[Left]]+Series_EM[[#This Row],[Width]]+Series_EM[[#This Row],[Right]])</f>
        <v>4.0419999999999998</v>
      </c>
      <c r="H9" s="3">
        <f>Factor*(Series_EM[[#This Row],[Width]]+Series_EM[[#This Row],[Right]])</f>
        <v>3.6419999999999999</v>
      </c>
    </row>
    <row r="10" spans="1:8" x14ac:dyDescent="0.25">
      <c r="A10" s="3">
        <v>7</v>
      </c>
      <c r="B10" s="3">
        <v>0.24</v>
      </c>
      <c r="C10" s="3">
        <v>3.242</v>
      </c>
      <c r="D10" s="3">
        <v>0.4</v>
      </c>
      <c r="E10" s="3">
        <f>CODE(Series_EM[[#This Row],[Character]])</f>
        <v>55</v>
      </c>
      <c r="F10" s="3">
        <f>Factor*(Series_EM[[#This Row],[Left]]+Series_EM[[#This Row],[Width]])</f>
        <v>3.4820000000000002</v>
      </c>
      <c r="G10" s="3">
        <f>Factor*(Series_EM[[#This Row],[Left]]+Series_EM[[#This Row],[Width]]+Series_EM[[#This Row],[Right]])</f>
        <v>3.8820000000000001</v>
      </c>
      <c r="H10" s="3">
        <f>Factor*(Series_EM[[#This Row],[Width]]+Series_EM[[#This Row],[Right]])</f>
        <v>3.6419999999999999</v>
      </c>
    </row>
    <row r="11" spans="1:8" x14ac:dyDescent="0.25">
      <c r="A11" s="3">
        <v>8</v>
      </c>
      <c r="B11" s="3">
        <v>0.4</v>
      </c>
      <c r="C11" s="3">
        <v>3.242</v>
      </c>
      <c r="D11" s="3">
        <v>0.4</v>
      </c>
      <c r="E11" s="3">
        <f>CODE(Series_EM[[#This Row],[Character]])</f>
        <v>56</v>
      </c>
      <c r="F11" s="3">
        <f>Factor*(Series_EM[[#This Row],[Left]]+Series_EM[[#This Row],[Width]])</f>
        <v>3.6419999999999999</v>
      </c>
      <c r="G11" s="3">
        <f>Factor*(Series_EM[[#This Row],[Left]]+Series_EM[[#This Row],[Width]]+Series_EM[[#This Row],[Right]])</f>
        <v>4.0419999999999998</v>
      </c>
      <c r="H11" s="3">
        <f>Factor*(Series_EM[[#This Row],[Width]]+Series_EM[[#This Row],[Right]])</f>
        <v>3.6419999999999999</v>
      </c>
    </row>
    <row r="12" spans="1:8" x14ac:dyDescent="0.25">
      <c r="A12" s="3">
        <v>9</v>
      </c>
      <c r="B12" s="3">
        <v>0.4</v>
      </c>
      <c r="C12" s="3">
        <v>3.242</v>
      </c>
      <c r="D12" s="3">
        <v>0.4</v>
      </c>
      <c r="E12" s="3">
        <f>CODE(Series_EM[[#This Row],[Character]])</f>
        <v>57</v>
      </c>
      <c r="F12" s="3">
        <f>Factor*(Series_EM[[#This Row],[Left]]+Series_EM[[#This Row],[Width]])</f>
        <v>3.6419999999999999</v>
      </c>
      <c r="G12" s="3">
        <f>Factor*(Series_EM[[#This Row],[Left]]+Series_EM[[#This Row],[Width]]+Series_EM[[#This Row],[Right]])</f>
        <v>4.0419999999999998</v>
      </c>
      <c r="H12" s="3">
        <f>Factor*(Series_EM[[#This Row],[Width]]+Series_EM[[#This Row],[Right]])</f>
        <v>3.6419999999999999</v>
      </c>
    </row>
    <row r="13" spans="1:8" x14ac:dyDescent="0.25">
      <c r="A13" s="3" t="s">
        <v>38</v>
      </c>
      <c r="B13" s="3">
        <v>0.12</v>
      </c>
      <c r="C13" s="3">
        <v>1.401</v>
      </c>
      <c r="D13" s="3">
        <v>0.12</v>
      </c>
      <c r="E13" s="3">
        <f>CODE(Series_EM[[#This Row],[Character]])</f>
        <v>45</v>
      </c>
      <c r="F13" s="3">
        <f>Factor*(Series_EM[[#This Row],[Left]]+Series_EM[[#This Row],[Width]])</f>
        <v>1.5209999999999999</v>
      </c>
      <c r="G13" s="3">
        <f>Factor*(Series_EM[[#This Row],[Left]]+Series_EM[[#This Row],[Width]]+Series_EM[[#This Row],[Right]])</f>
        <v>1.641</v>
      </c>
      <c r="H13" s="3">
        <f>Factor*(Series_EM[[#This Row],[Width]]+Series_EM[[#This Row],[Right]])</f>
        <v>1.5209999999999999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CODE(Series_EM[[#This Row],[Character]])</f>
        <v>32</v>
      </c>
      <c r="F14" s="3">
        <f>Factor*(Series_EM[[#This Row],[Left]]+Series_EM[[#This Row],[Width]])</f>
        <v>4</v>
      </c>
      <c r="G14" s="3">
        <f>Factor*(Series_EM[[#This Row],[Left]]+Series_EM[[#This Row],[Width]]+Series_EM[[#This Row],[Right]])</f>
        <v>4</v>
      </c>
      <c r="H14" s="3">
        <f>Factor*(Series_EM[[#This Row],[Width]]+Series_EM[[#This Row],[Right]])</f>
        <v>4</v>
      </c>
    </row>
    <row r="15" spans="1:8" x14ac:dyDescent="0.25">
      <c r="A15" s="3" t="s">
        <v>40</v>
      </c>
      <c r="B15" s="3">
        <v>0.56000000000000005</v>
      </c>
      <c r="C15" s="3">
        <v>0.8</v>
      </c>
      <c r="D15" s="3">
        <v>0.56000000000000005</v>
      </c>
      <c r="E15" s="3">
        <f>CODE(Series_EM[[#This Row],[Character]])</f>
        <v>33</v>
      </c>
      <c r="F15" s="3">
        <f>Factor*(Series_EM[[#This Row],[Left]]+Series_EM[[#This Row],[Width]])</f>
        <v>1.36</v>
      </c>
      <c r="G15" s="3">
        <f>Factor*(Series_EM[[#This Row],[Left]]+Series_EM[[#This Row],[Width]]+Series_EM[[#This Row],[Right]])</f>
        <v>1.9200000000000002</v>
      </c>
      <c r="H15" s="3">
        <f>Factor*(Series_EM[[#This Row],[Width]]+Series_EM[[#This Row],[Right]])</f>
        <v>1.36</v>
      </c>
    </row>
    <row r="16" spans="1:8" x14ac:dyDescent="0.25">
      <c r="A16" s="3" t="s">
        <v>41</v>
      </c>
      <c r="B16" s="3">
        <v>0.56000000000000005</v>
      </c>
      <c r="C16" s="3">
        <v>2.2810000000000001</v>
      </c>
      <c r="D16" s="3">
        <v>0.56000000000000005</v>
      </c>
      <c r="E16" s="3">
        <f>CODE(Series_EM[[#This Row],[Character]])</f>
        <v>34</v>
      </c>
      <c r="F16" s="3">
        <f>Factor*(Series_EM[[#This Row],[Left]]+Series_EM[[#This Row],[Width]])</f>
        <v>2.8410000000000002</v>
      </c>
      <c r="G16" s="3">
        <f>Factor*(Series_EM[[#This Row],[Left]]+Series_EM[[#This Row],[Width]]+Series_EM[[#This Row],[Right]])</f>
        <v>3.4010000000000002</v>
      </c>
      <c r="H16" s="3">
        <f>Factor*(Series_EM[[#This Row],[Width]]+Series_EM[[#This Row],[Right]])</f>
        <v>2.8410000000000002</v>
      </c>
    </row>
    <row r="17" spans="1:8" x14ac:dyDescent="0.25">
      <c r="A17" s="3" t="s">
        <v>42</v>
      </c>
      <c r="B17" s="3">
        <v>0.4</v>
      </c>
      <c r="C17" s="3">
        <v>3.5219999999999998</v>
      </c>
      <c r="D17" s="3">
        <v>0.4</v>
      </c>
      <c r="E17" s="3">
        <f>CODE(Series_EM[[#This Row],[Character]])</f>
        <v>35</v>
      </c>
      <c r="F17" s="3">
        <f>Factor*(Series_EM[[#This Row],[Left]]+Series_EM[[#This Row],[Width]])</f>
        <v>3.9219999999999997</v>
      </c>
      <c r="G17" s="3">
        <f>Factor*(Series_EM[[#This Row],[Left]]+Series_EM[[#This Row],[Width]]+Series_EM[[#This Row],[Right]])</f>
        <v>4.3220000000000001</v>
      </c>
      <c r="H17" s="3">
        <f>Factor*(Series_EM[[#This Row],[Width]]+Series_EM[[#This Row],[Right]])</f>
        <v>3.9219999999999997</v>
      </c>
    </row>
    <row r="18" spans="1:8" x14ac:dyDescent="0.25">
      <c r="A18" s="3" t="s">
        <v>43</v>
      </c>
      <c r="B18" s="3">
        <v>0.44</v>
      </c>
      <c r="C18" s="3">
        <v>3.242</v>
      </c>
      <c r="D18" s="3">
        <v>0.44</v>
      </c>
      <c r="E18" s="3">
        <f>CODE(Series_EM[[#This Row],[Character]])</f>
        <v>36</v>
      </c>
      <c r="F18" s="3">
        <f>Factor*(Series_EM[[#This Row],[Left]]+Series_EM[[#This Row],[Width]])</f>
        <v>3.6819999999999999</v>
      </c>
      <c r="G18" s="3">
        <f>Factor*(Series_EM[[#This Row],[Left]]+Series_EM[[#This Row],[Width]]+Series_EM[[#This Row],[Right]])</f>
        <v>4.1219999999999999</v>
      </c>
      <c r="H18" s="3">
        <f>Factor*(Series_EM[[#This Row],[Width]]+Series_EM[[#This Row],[Right]])</f>
        <v>3.6819999999999999</v>
      </c>
    </row>
    <row r="19" spans="1:8" x14ac:dyDescent="0.25">
      <c r="A19" s="3" t="s">
        <v>44</v>
      </c>
      <c r="B19" s="3">
        <v>0.4</v>
      </c>
      <c r="C19" s="3">
        <v>3.6019999999999999</v>
      </c>
      <c r="D19" s="3">
        <v>0.4</v>
      </c>
      <c r="E19" s="3">
        <f>CODE(Series_EM[[#This Row],[Character]])</f>
        <v>38</v>
      </c>
      <c r="F19" s="3">
        <f>Factor*(Series_EM[[#This Row],[Left]]+Series_EM[[#This Row],[Width]])</f>
        <v>4.0019999999999998</v>
      </c>
      <c r="G19" s="3">
        <f>Factor*(Series_EM[[#This Row],[Left]]+Series_EM[[#This Row],[Width]]+Series_EM[[#This Row],[Right]])</f>
        <v>4.4020000000000001</v>
      </c>
      <c r="H19" s="3">
        <f>Factor*(Series_EM[[#This Row],[Width]]+Series_EM[[#This Row],[Right]])</f>
        <v>4.0019999999999998</v>
      </c>
    </row>
    <row r="20" spans="1:8" x14ac:dyDescent="0.25">
      <c r="A20" s="3" t="s">
        <v>45</v>
      </c>
      <c r="B20" s="3">
        <v>0.4</v>
      </c>
      <c r="C20" s="3">
        <v>1.5209999999999999</v>
      </c>
      <c r="D20" s="3">
        <v>0.16</v>
      </c>
      <c r="E20" s="3">
        <f>CODE(Series_EM[[#This Row],[Character]])</f>
        <v>40</v>
      </c>
      <c r="F20" s="3">
        <f>Factor*(Series_EM[[#This Row],[Left]]+Series_EM[[#This Row],[Width]])</f>
        <v>1.9209999999999998</v>
      </c>
      <c r="G20" s="3">
        <f>Factor*(Series_EM[[#This Row],[Left]]+Series_EM[[#This Row],[Width]]+Series_EM[[#This Row],[Right]])</f>
        <v>2.081</v>
      </c>
      <c r="H20" s="3">
        <f>Factor*(Series_EM[[#This Row],[Width]]+Series_EM[[#This Row],[Right]])</f>
        <v>1.6809999999999998</v>
      </c>
    </row>
    <row r="21" spans="1:8" x14ac:dyDescent="0.25">
      <c r="A21" s="3" t="s">
        <v>46</v>
      </c>
      <c r="B21" s="3">
        <v>0.16</v>
      </c>
      <c r="C21" s="3">
        <v>1.5209999999999999</v>
      </c>
      <c r="D21" s="3">
        <v>0.4</v>
      </c>
      <c r="E21" s="3">
        <f>CODE(Series_EM[[#This Row],[Character]])</f>
        <v>41</v>
      </c>
      <c r="F21" s="3">
        <f>Factor*(Series_EM[[#This Row],[Left]]+Series_EM[[#This Row],[Width]])</f>
        <v>1.6809999999999998</v>
      </c>
      <c r="G21" s="3">
        <f>Factor*(Series_EM[[#This Row],[Left]]+Series_EM[[#This Row],[Width]]+Series_EM[[#This Row],[Right]])</f>
        <v>2.081</v>
      </c>
      <c r="H21" s="3">
        <f>Factor*(Series_EM[[#This Row],[Width]]+Series_EM[[#This Row],[Right]])</f>
        <v>1.9209999999999998</v>
      </c>
    </row>
    <row r="22" spans="1:8" x14ac:dyDescent="0.25">
      <c r="A22" s="3" t="s">
        <v>47</v>
      </c>
      <c r="B22" s="3">
        <v>0.32</v>
      </c>
      <c r="C22" s="3">
        <v>2.2410000000000001</v>
      </c>
      <c r="D22" s="3">
        <v>0.32</v>
      </c>
      <c r="E22" s="3">
        <f>CODE(Series_EM[[#This Row],[Character]])</f>
        <v>42</v>
      </c>
      <c r="F22" s="3">
        <f>Factor*(Series_EM[[#This Row],[Left]]+Series_EM[[#This Row],[Width]])</f>
        <v>2.5609999999999999</v>
      </c>
      <c r="G22" s="3">
        <f>Factor*(Series_EM[[#This Row],[Left]]+Series_EM[[#This Row],[Width]]+Series_EM[[#This Row],[Right]])</f>
        <v>2.8809999999999998</v>
      </c>
      <c r="H22" s="3">
        <f>Factor*(Series_EM[[#This Row],[Width]]+Series_EM[[#This Row],[Right]])</f>
        <v>2.5609999999999999</v>
      </c>
    </row>
    <row r="23" spans="1:8" x14ac:dyDescent="0.25">
      <c r="A23" s="3" t="s">
        <v>48</v>
      </c>
      <c r="B23" s="3">
        <v>0.16</v>
      </c>
      <c r="C23" s="3">
        <v>0.8</v>
      </c>
      <c r="D23" s="3">
        <v>0.16</v>
      </c>
      <c r="E23" s="3">
        <f>CODE(Series_EM[[#This Row],[Character]])</f>
        <v>44</v>
      </c>
      <c r="F23" s="3">
        <f>Factor*(Series_EM[[#This Row],[Left]]+Series_EM[[#This Row],[Width]])</f>
        <v>0.96000000000000008</v>
      </c>
      <c r="G23" s="3">
        <f>Factor*(Series_EM[[#This Row],[Left]]+Series_EM[[#This Row],[Width]]+Series_EM[[#This Row],[Right]])</f>
        <v>1.1200000000000001</v>
      </c>
      <c r="H23" s="3">
        <f>Factor*(Series_EM[[#This Row],[Width]]+Series_EM[[#This Row],[Right]])</f>
        <v>0.96000000000000008</v>
      </c>
    </row>
    <row r="24" spans="1:8" x14ac:dyDescent="0.25">
      <c r="A24" s="3" t="s">
        <v>49</v>
      </c>
      <c r="B24" s="3">
        <v>0.16</v>
      </c>
      <c r="C24" s="3">
        <v>0.8</v>
      </c>
      <c r="D24" s="3">
        <v>0.16</v>
      </c>
      <c r="E24" s="3">
        <f>CODE(Series_EM[[#This Row],[Character]])</f>
        <v>46</v>
      </c>
      <c r="F24" s="3">
        <f>Factor*(Series_EM[[#This Row],[Left]]+Series_EM[[#This Row],[Width]])</f>
        <v>0.96000000000000008</v>
      </c>
      <c r="G24" s="3">
        <f>Factor*(Series_EM[[#This Row],[Left]]+Series_EM[[#This Row],[Width]]+Series_EM[[#This Row],[Right]])</f>
        <v>1.1200000000000001</v>
      </c>
      <c r="H24" s="3">
        <f>Factor*(Series_EM[[#This Row],[Width]]+Series_EM[[#This Row],[Right]])</f>
        <v>0.96000000000000008</v>
      </c>
    </row>
    <row r="25" spans="1:8" x14ac:dyDescent="0.25">
      <c r="A25" s="3" t="s">
        <v>50</v>
      </c>
      <c r="B25" s="3">
        <v>0</v>
      </c>
      <c r="C25" s="3">
        <v>4.2830000000000004</v>
      </c>
      <c r="D25" s="3">
        <v>0</v>
      </c>
      <c r="E25" s="3">
        <f>CODE(Series_EM[[#This Row],[Character]])</f>
        <v>47</v>
      </c>
      <c r="F25" s="3">
        <f>Factor*(Series_EM[[#This Row],[Left]]+Series_EM[[#This Row],[Width]])</f>
        <v>4.2830000000000004</v>
      </c>
      <c r="G25" s="3">
        <f>Factor*(Series_EM[[#This Row],[Left]]+Series_EM[[#This Row],[Width]]+Series_EM[[#This Row],[Right]])</f>
        <v>4.2830000000000004</v>
      </c>
      <c r="H25" s="3">
        <f>Factor*(Series_EM[[#This Row],[Width]]+Series_EM[[#This Row],[Right]])</f>
        <v>4.2830000000000004</v>
      </c>
    </row>
    <row r="26" spans="1:8" x14ac:dyDescent="0.25">
      <c r="A26" s="3" t="s">
        <v>51</v>
      </c>
      <c r="B26" s="3">
        <v>0.16</v>
      </c>
      <c r="C26" s="3">
        <v>0.8</v>
      </c>
      <c r="D26" s="3">
        <v>0.16</v>
      </c>
      <c r="E26" s="3">
        <f>CODE(Series_EM[[#This Row],[Character]])</f>
        <v>58</v>
      </c>
      <c r="F26" s="3">
        <f>Factor*(Series_EM[[#This Row],[Left]]+Series_EM[[#This Row],[Width]])</f>
        <v>0.96000000000000008</v>
      </c>
      <c r="G26" s="3">
        <f>Factor*(Series_EM[[#This Row],[Left]]+Series_EM[[#This Row],[Width]]+Series_EM[[#This Row],[Right]])</f>
        <v>1.1200000000000001</v>
      </c>
      <c r="H26" s="3">
        <f>Factor*(Series_EM[[#This Row],[Width]]+Series_EM[[#This Row],[Right]])</f>
        <v>0.96000000000000008</v>
      </c>
    </row>
    <row r="27" spans="1:8" x14ac:dyDescent="0.25">
      <c r="A27" s="3" t="s">
        <v>52</v>
      </c>
      <c r="B27" s="3">
        <v>0.28000000000000003</v>
      </c>
      <c r="C27" s="3">
        <v>2.762</v>
      </c>
      <c r="D27" s="3">
        <v>0.28000000000000003</v>
      </c>
      <c r="E27" s="3">
        <f>CODE(Series_EM[[#This Row],[Character]])</f>
        <v>63</v>
      </c>
      <c r="F27" s="3">
        <f>Factor*(Series_EM[[#This Row],[Left]]+Series_EM[[#This Row],[Width]])</f>
        <v>3.0419999999999998</v>
      </c>
      <c r="G27" s="3">
        <f>Factor*(Series_EM[[#This Row],[Left]]+Series_EM[[#This Row],[Width]]+Series_EM[[#This Row],[Right]])</f>
        <v>3.3220000000000001</v>
      </c>
      <c r="H27" s="3">
        <f>Factor*(Series_EM[[#This Row],[Width]]+Series_EM[[#This Row],[Right]])</f>
        <v>3.0419999999999998</v>
      </c>
    </row>
    <row r="28" spans="1:8" x14ac:dyDescent="0.25">
      <c r="A28" s="3" t="s">
        <v>53</v>
      </c>
      <c r="B28" s="3">
        <v>0.4</v>
      </c>
      <c r="C28" s="3">
        <v>4.0430000000000001</v>
      </c>
      <c r="D28" s="3">
        <v>0.4</v>
      </c>
      <c r="E28" s="3">
        <f>CODE(Series_EM[[#This Row],[Character]])</f>
        <v>64</v>
      </c>
      <c r="F28" s="3">
        <f>Factor*(Series_EM[[#This Row],[Left]]+Series_EM[[#This Row],[Width]])</f>
        <v>4.4430000000000005</v>
      </c>
      <c r="G28" s="3">
        <f>Factor*(Series_EM[[#This Row],[Left]]+Series_EM[[#This Row],[Width]]+Series_EM[[#This Row],[Right]])</f>
        <v>4.8430000000000009</v>
      </c>
      <c r="H28" s="3">
        <f>Factor*(Series_EM[[#This Row],[Width]]+Series_EM[[#This Row],[Right]])</f>
        <v>4.4430000000000005</v>
      </c>
    </row>
    <row r="29" spans="1:8" x14ac:dyDescent="0.25">
      <c r="A29" s="3" t="s">
        <v>54</v>
      </c>
      <c r="B29" s="3">
        <v>0.16</v>
      </c>
      <c r="C29" s="3">
        <v>0.8</v>
      </c>
      <c r="D29" s="3">
        <v>0.16</v>
      </c>
      <c r="E29" s="3">
        <f>CODE(Series_EM[[#This Row],[Character]])</f>
        <v>146</v>
      </c>
      <c r="F29" s="3">
        <f>Factor*(Series_EM[[#This Row],[Left]]+Series_EM[[#This Row],[Width]])</f>
        <v>0.96000000000000008</v>
      </c>
      <c r="G29" s="3">
        <f>Factor*(Series_EM[[#This Row],[Left]]+Series_EM[[#This Row],[Width]]+Series_EM[[#This Row],[Right]])</f>
        <v>1.1200000000000001</v>
      </c>
      <c r="H29" s="3">
        <f>Factor*(Series_EM[[#This Row],[Width]]+Series_EM[[#This Row],[Right]])</f>
        <v>0.96000000000000008</v>
      </c>
    </row>
    <row r="30" spans="1:8" x14ac:dyDescent="0.25">
      <c r="A30" s="3" t="s">
        <v>55</v>
      </c>
      <c r="B30" s="3">
        <v>0.4</v>
      </c>
      <c r="C30" s="3">
        <v>2.6819999999999999</v>
      </c>
      <c r="D30" s="3">
        <v>0.28000000000000003</v>
      </c>
      <c r="E30" s="3">
        <f>CODE(Series_EM[[#This Row],[Character]])</f>
        <v>162</v>
      </c>
      <c r="F30" s="3">
        <f>Factor*(Series_EM[[#This Row],[Left]]+Series_EM[[#This Row],[Width]])</f>
        <v>3.0819999999999999</v>
      </c>
      <c r="G30" s="3">
        <f>Factor*(Series_EM[[#This Row],[Left]]+Series_EM[[#This Row],[Width]]+Series_EM[[#This Row],[Right]])</f>
        <v>3.3620000000000001</v>
      </c>
      <c r="H30" s="3">
        <f>Factor*(Series_EM[[#This Row],[Width]]+Series_EM[[#This Row],[Right]])</f>
        <v>2.9619999999999997</v>
      </c>
    </row>
    <row r="31" spans="1:8" x14ac:dyDescent="0.25">
      <c r="A31" s="3" t="s">
        <v>56</v>
      </c>
      <c r="B31" s="3">
        <v>0.12</v>
      </c>
      <c r="C31" s="3">
        <v>2.601</v>
      </c>
      <c r="D31" s="3">
        <v>0.12</v>
      </c>
      <c r="E31" s="3">
        <f>CODE(Series_EM[[#This Row],[Character]])</f>
        <v>43</v>
      </c>
      <c r="F31" s="3">
        <f>Factor*(Series_EM[[#This Row],[Left]]+Series_EM[[#This Row],[Width]])</f>
        <v>2.7210000000000001</v>
      </c>
      <c r="G31" s="3">
        <f>Factor*(Series_EM[[#This Row],[Left]]+Series_EM[[#This Row],[Width]]+Series_EM[[#This Row],[Right]])</f>
        <v>2.8410000000000002</v>
      </c>
      <c r="H31" s="3">
        <f>Factor*(Series_EM[[#This Row],[Width]]+Series_EM[[#This Row],[Right]])</f>
        <v>2.7210000000000001</v>
      </c>
    </row>
    <row r="32" spans="1:8" x14ac:dyDescent="0.25">
      <c r="A32" s="3" t="s">
        <v>57</v>
      </c>
      <c r="B32" s="3">
        <v>0.12</v>
      </c>
      <c r="C32" s="3">
        <v>2.601</v>
      </c>
      <c r="D32" s="3">
        <v>0.12</v>
      </c>
      <c r="E32" s="3">
        <f>CODE(Series_EM[[#This Row],[Character]])</f>
        <v>61</v>
      </c>
      <c r="F32" s="3">
        <f>Factor*(Series_EM[[#This Row],[Left]]+Series_EM[[#This Row],[Width]])</f>
        <v>2.7210000000000001</v>
      </c>
      <c r="G32" s="3">
        <f>Factor*(Series_EM[[#This Row],[Left]]+Series_EM[[#This Row],[Width]]+Series_EM[[#This Row],[Right]])</f>
        <v>2.8410000000000002</v>
      </c>
      <c r="H32" s="3">
        <f>Factor*(Series_EM[[#This Row],[Width]]+Series_EM[[#This Row],[Right]])</f>
        <v>2.7210000000000001</v>
      </c>
    </row>
    <row r="33" spans="1:8" x14ac:dyDescent="0.25">
      <c r="A33" s="3" t="s">
        <v>58</v>
      </c>
      <c r="B33" s="3">
        <v>0.16</v>
      </c>
      <c r="C33" s="3">
        <v>4.0430000000000001</v>
      </c>
      <c r="D33" s="3">
        <v>0.16</v>
      </c>
      <c r="E33" s="3">
        <f>CODE(Series_EM[[#This Row],[Character]])</f>
        <v>65</v>
      </c>
      <c r="F33" s="3">
        <f>Factor*(Series_EM[[#This Row],[Left]]+Series_EM[[#This Row],[Width]])</f>
        <v>4.2030000000000003</v>
      </c>
      <c r="G33" s="3">
        <f>Factor*(Series_EM[[#This Row],[Left]]+Series_EM[[#This Row],[Width]]+Series_EM[[#This Row],[Right]])</f>
        <v>4.3630000000000004</v>
      </c>
      <c r="H33" s="3">
        <f>Factor*(Series_EM[[#This Row],[Width]]+Series_EM[[#This Row],[Right]])</f>
        <v>4.2030000000000003</v>
      </c>
    </row>
    <row r="34" spans="1:8" x14ac:dyDescent="0.25">
      <c r="A34" s="3" t="s">
        <v>59</v>
      </c>
      <c r="B34" s="3">
        <v>0.56000000000000005</v>
      </c>
      <c r="C34" s="3">
        <v>3.242</v>
      </c>
      <c r="D34" s="3">
        <v>0.32</v>
      </c>
      <c r="E34" s="3">
        <f>CODE(Series_EM[[#This Row],[Character]])</f>
        <v>66</v>
      </c>
      <c r="F34" s="3">
        <f>Factor*(Series_EM[[#This Row],[Left]]+Series_EM[[#This Row],[Width]])</f>
        <v>3.802</v>
      </c>
      <c r="G34" s="3">
        <f>Factor*(Series_EM[[#This Row],[Left]]+Series_EM[[#This Row],[Width]]+Series_EM[[#This Row],[Right]])</f>
        <v>4.1219999999999999</v>
      </c>
      <c r="H34" s="3">
        <f>Factor*(Series_EM[[#This Row],[Width]]+Series_EM[[#This Row],[Right]])</f>
        <v>3.5619999999999998</v>
      </c>
    </row>
    <row r="35" spans="1:8" x14ac:dyDescent="0.25">
      <c r="A35" s="3" t="s">
        <v>60</v>
      </c>
      <c r="B35" s="3">
        <v>0.4</v>
      </c>
      <c r="C35" s="3">
        <v>3.242</v>
      </c>
      <c r="D35" s="3">
        <v>0.32</v>
      </c>
      <c r="E35" s="3">
        <f>CODE(Series_EM[[#This Row],[Character]])</f>
        <v>67</v>
      </c>
      <c r="F35" s="3">
        <f>Factor*(Series_EM[[#This Row],[Left]]+Series_EM[[#This Row],[Width]])</f>
        <v>3.6419999999999999</v>
      </c>
      <c r="G35" s="3">
        <f>Factor*(Series_EM[[#This Row],[Left]]+Series_EM[[#This Row],[Width]]+Series_EM[[#This Row],[Right]])</f>
        <v>3.9619999999999997</v>
      </c>
      <c r="H35" s="3">
        <f>Factor*(Series_EM[[#This Row],[Width]]+Series_EM[[#This Row],[Right]])</f>
        <v>3.5619999999999998</v>
      </c>
    </row>
    <row r="36" spans="1:8" x14ac:dyDescent="0.25">
      <c r="A36" s="3" t="s">
        <v>61</v>
      </c>
      <c r="B36" s="3">
        <v>0.56000000000000005</v>
      </c>
      <c r="C36" s="3">
        <v>3.242</v>
      </c>
      <c r="D36" s="3">
        <v>0.4</v>
      </c>
      <c r="E36" s="3">
        <f>CODE(Series_EM[[#This Row],[Character]])</f>
        <v>68</v>
      </c>
      <c r="F36" s="3">
        <f>Factor*(Series_EM[[#This Row],[Left]]+Series_EM[[#This Row],[Width]])</f>
        <v>3.802</v>
      </c>
      <c r="G36" s="3">
        <f>Factor*(Series_EM[[#This Row],[Left]]+Series_EM[[#This Row],[Width]]+Series_EM[[#This Row],[Right]])</f>
        <v>4.202</v>
      </c>
      <c r="H36" s="3">
        <f>Factor*(Series_EM[[#This Row],[Width]]+Series_EM[[#This Row],[Right]])</f>
        <v>3.6419999999999999</v>
      </c>
    </row>
    <row r="37" spans="1:8" x14ac:dyDescent="0.25">
      <c r="A37" s="3" t="s">
        <v>62</v>
      </c>
      <c r="B37" s="3">
        <v>0.56000000000000005</v>
      </c>
      <c r="C37" s="3">
        <v>2.9620000000000002</v>
      </c>
      <c r="D37" s="3">
        <v>0.28000000000000003</v>
      </c>
      <c r="E37" s="3">
        <f>CODE(Series_EM[[#This Row],[Character]])</f>
        <v>69</v>
      </c>
      <c r="F37" s="3">
        <f>Factor*(Series_EM[[#This Row],[Left]]+Series_EM[[#This Row],[Width]])</f>
        <v>3.5220000000000002</v>
      </c>
      <c r="G37" s="3">
        <f>Factor*(Series_EM[[#This Row],[Left]]+Series_EM[[#This Row],[Width]]+Series_EM[[#This Row],[Right]])</f>
        <v>3.8020000000000005</v>
      </c>
      <c r="H37" s="3">
        <f>Factor*(Series_EM[[#This Row],[Width]]+Series_EM[[#This Row],[Right]])</f>
        <v>3.242</v>
      </c>
    </row>
    <row r="38" spans="1:8" x14ac:dyDescent="0.25">
      <c r="A38" s="3" t="s">
        <v>63</v>
      </c>
      <c r="B38" s="3">
        <v>0.56000000000000005</v>
      </c>
      <c r="C38" s="3">
        <v>2.9620000000000002</v>
      </c>
      <c r="D38" s="3">
        <v>0.28000000000000003</v>
      </c>
      <c r="E38" s="3">
        <f>CODE(Series_EM[[#This Row],[Character]])</f>
        <v>70</v>
      </c>
      <c r="F38" s="3">
        <f>Factor*(Series_EM[[#This Row],[Left]]+Series_EM[[#This Row],[Width]])</f>
        <v>3.5220000000000002</v>
      </c>
      <c r="G38" s="3">
        <f>Factor*(Series_EM[[#This Row],[Left]]+Series_EM[[#This Row],[Width]]+Series_EM[[#This Row],[Right]])</f>
        <v>3.8020000000000005</v>
      </c>
      <c r="H38" s="3">
        <f>Factor*(Series_EM[[#This Row],[Width]]+Series_EM[[#This Row],[Right]])</f>
        <v>3.242</v>
      </c>
    </row>
    <row r="39" spans="1:8" x14ac:dyDescent="0.25">
      <c r="A39" s="3" t="s">
        <v>64</v>
      </c>
      <c r="B39" s="3">
        <v>0.4</v>
      </c>
      <c r="C39" s="3">
        <v>3.242</v>
      </c>
      <c r="D39" s="3">
        <v>0.4</v>
      </c>
      <c r="E39" s="3">
        <f>CODE(Series_EM[[#This Row],[Character]])</f>
        <v>71</v>
      </c>
      <c r="F39" s="3">
        <f>Factor*(Series_EM[[#This Row],[Left]]+Series_EM[[#This Row],[Width]])</f>
        <v>3.6419999999999999</v>
      </c>
      <c r="G39" s="3">
        <f>Factor*(Series_EM[[#This Row],[Left]]+Series_EM[[#This Row],[Width]]+Series_EM[[#This Row],[Right]])</f>
        <v>4.0419999999999998</v>
      </c>
      <c r="H39" s="3">
        <f>Factor*(Series_EM[[#This Row],[Width]]+Series_EM[[#This Row],[Right]])</f>
        <v>3.6419999999999999</v>
      </c>
    </row>
    <row r="40" spans="1:8" x14ac:dyDescent="0.25">
      <c r="A40" s="3" t="s">
        <v>65</v>
      </c>
      <c r="B40" s="3">
        <v>0.56000000000000005</v>
      </c>
      <c r="C40" s="3">
        <v>3.242</v>
      </c>
      <c r="D40" s="3">
        <v>0.56000000000000005</v>
      </c>
      <c r="E40" s="3">
        <f>CODE(Series_EM[[#This Row],[Character]])</f>
        <v>72</v>
      </c>
      <c r="F40" s="3">
        <f>Factor*(Series_EM[[#This Row],[Left]]+Series_EM[[#This Row],[Width]])</f>
        <v>3.802</v>
      </c>
      <c r="G40" s="3">
        <f>Factor*(Series_EM[[#This Row],[Left]]+Series_EM[[#This Row],[Width]]+Series_EM[[#This Row],[Right]])</f>
        <v>4.3620000000000001</v>
      </c>
      <c r="H40" s="3">
        <f>Factor*(Series_EM[[#This Row],[Width]]+Series_EM[[#This Row],[Right]])</f>
        <v>3.802</v>
      </c>
    </row>
    <row r="41" spans="1:8" x14ac:dyDescent="0.25">
      <c r="A41" s="3" t="s">
        <v>66</v>
      </c>
      <c r="B41" s="3">
        <v>0.56000000000000005</v>
      </c>
      <c r="C41" s="3">
        <v>0.8</v>
      </c>
      <c r="D41" s="3">
        <v>0.56000000000000005</v>
      </c>
      <c r="E41" s="3">
        <f>CODE(Series_EM[[#This Row],[Character]])</f>
        <v>73</v>
      </c>
      <c r="F41" s="3">
        <f>Factor*(Series_EM[[#This Row],[Left]]+Series_EM[[#This Row],[Width]])</f>
        <v>1.36</v>
      </c>
      <c r="G41" s="3">
        <f>Factor*(Series_EM[[#This Row],[Left]]+Series_EM[[#This Row],[Width]]+Series_EM[[#This Row],[Right]])</f>
        <v>1.9200000000000002</v>
      </c>
      <c r="H41" s="3">
        <f>Factor*(Series_EM[[#This Row],[Width]]+Series_EM[[#This Row],[Right]])</f>
        <v>1.36</v>
      </c>
    </row>
    <row r="42" spans="1:8" x14ac:dyDescent="0.25">
      <c r="A42" s="3" t="s">
        <v>67</v>
      </c>
      <c r="B42" s="3">
        <v>0.16</v>
      </c>
      <c r="C42" s="3">
        <v>3.0419999999999998</v>
      </c>
      <c r="D42" s="3">
        <v>0.56000000000000005</v>
      </c>
      <c r="E42" s="3">
        <f>CODE(Series_EM[[#This Row],[Character]])</f>
        <v>74</v>
      </c>
      <c r="F42" s="3">
        <f>Factor*(Series_EM[[#This Row],[Left]]+Series_EM[[#This Row],[Width]])</f>
        <v>3.202</v>
      </c>
      <c r="G42" s="3">
        <f>Factor*(Series_EM[[#This Row],[Left]]+Series_EM[[#This Row],[Width]]+Series_EM[[#This Row],[Right]])</f>
        <v>3.762</v>
      </c>
      <c r="H42" s="3">
        <f>Factor*(Series_EM[[#This Row],[Width]]+Series_EM[[#This Row],[Right]])</f>
        <v>3.6019999999999999</v>
      </c>
    </row>
    <row r="43" spans="1:8" x14ac:dyDescent="0.25">
      <c r="A43" s="3" t="s">
        <v>68</v>
      </c>
      <c r="B43" s="3">
        <v>0.56000000000000005</v>
      </c>
      <c r="C43" s="3">
        <v>3.282</v>
      </c>
      <c r="D43" s="3">
        <v>0.08</v>
      </c>
      <c r="E43" s="3">
        <f>CODE(Series_EM[[#This Row],[Character]])</f>
        <v>75</v>
      </c>
      <c r="F43" s="3">
        <f>Factor*(Series_EM[[#This Row],[Left]]+Series_EM[[#This Row],[Width]])</f>
        <v>3.8420000000000001</v>
      </c>
      <c r="G43" s="3">
        <f>Factor*(Series_EM[[#This Row],[Left]]+Series_EM[[#This Row],[Width]]+Series_EM[[#This Row],[Right]])</f>
        <v>3.9220000000000002</v>
      </c>
      <c r="H43" s="3">
        <f>Factor*(Series_EM[[#This Row],[Width]]+Series_EM[[#This Row],[Right]])</f>
        <v>3.3620000000000001</v>
      </c>
    </row>
    <row r="44" spans="1:8" x14ac:dyDescent="0.25">
      <c r="A44" s="3" t="s">
        <v>69</v>
      </c>
      <c r="B44" s="3">
        <v>0.56000000000000005</v>
      </c>
      <c r="C44" s="3">
        <v>2.9620000000000002</v>
      </c>
      <c r="D44" s="3">
        <v>0.08</v>
      </c>
      <c r="E44" s="3">
        <f>CODE(Series_EM[[#This Row],[Character]])</f>
        <v>76</v>
      </c>
      <c r="F44" s="3">
        <f>Factor*(Series_EM[[#This Row],[Left]]+Series_EM[[#This Row],[Width]])</f>
        <v>3.5220000000000002</v>
      </c>
      <c r="G44" s="3">
        <f>Factor*(Series_EM[[#This Row],[Left]]+Series_EM[[#This Row],[Width]]+Series_EM[[#This Row],[Right]])</f>
        <v>3.6020000000000003</v>
      </c>
      <c r="H44" s="3">
        <f>Factor*(Series_EM[[#This Row],[Width]]+Series_EM[[#This Row],[Right]])</f>
        <v>3.0420000000000003</v>
      </c>
    </row>
    <row r="45" spans="1:8" x14ac:dyDescent="0.25">
      <c r="A45" s="3" t="s">
        <v>70</v>
      </c>
      <c r="B45" s="3">
        <v>0.56000000000000005</v>
      </c>
      <c r="C45" s="3">
        <v>3.722</v>
      </c>
      <c r="D45" s="3">
        <v>0.56000000000000005</v>
      </c>
      <c r="E45" s="3">
        <f>CODE(Series_EM[[#This Row],[Character]])</f>
        <v>77</v>
      </c>
      <c r="F45" s="3">
        <f>Factor*(Series_EM[[#This Row],[Left]]+Series_EM[[#This Row],[Width]])</f>
        <v>4.282</v>
      </c>
      <c r="G45" s="3">
        <f>Factor*(Series_EM[[#This Row],[Left]]+Series_EM[[#This Row],[Width]]+Series_EM[[#This Row],[Right]])</f>
        <v>4.8420000000000005</v>
      </c>
      <c r="H45" s="3">
        <f>Factor*(Series_EM[[#This Row],[Width]]+Series_EM[[#This Row],[Right]])</f>
        <v>4.282</v>
      </c>
    </row>
    <row r="46" spans="1:8" x14ac:dyDescent="0.25">
      <c r="A46" s="3" t="s">
        <v>71</v>
      </c>
      <c r="B46" s="3">
        <v>0.56000000000000005</v>
      </c>
      <c r="C46" s="3">
        <v>3.242</v>
      </c>
      <c r="D46" s="3">
        <v>0.56000000000000005</v>
      </c>
      <c r="E46" s="3">
        <f>CODE(Series_EM[[#This Row],[Character]])</f>
        <v>78</v>
      </c>
      <c r="F46" s="3">
        <f>Factor*(Series_EM[[#This Row],[Left]]+Series_EM[[#This Row],[Width]])</f>
        <v>3.802</v>
      </c>
      <c r="G46" s="3">
        <f>Factor*(Series_EM[[#This Row],[Left]]+Series_EM[[#This Row],[Width]]+Series_EM[[#This Row],[Right]])</f>
        <v>4.3620000000000001</v>
      </c>
      <c r="H46" s="3">
        <f>Factor*(Series_EM[[#This Row],[Width]]+Series_EM[[#This Row],[Right]])</f>
        <v>3.802</v>
      </c>
    </row>
    <row r="47" spans="1:8" x14ac:dyDescent="0.25">
      <c r="A47" s="3" t="s">
        <v>72</v>
      </c>
      <c r="B47" s="3">
        <v>0.4</v>
      </c>
      <c r="C47" s="3">
        <v>3.3620000000000001</v>
      </c>
      <c r="D47" s="3">
        <v>0.4</v>
      </c>
      <c r="E47" s="3">
        <f>CODE(Series_EM[[#This Row],[Character]])</f>
        <v>79</v>
      </c>
      <c r="F47" s="3">
        <f>Factor*(Series_EM[[#This Row],[Left]]+Series_EM[[#This Row],[Width]])</f>
        <v>3.762</v>
      </c>
      <c r="G47" s="3">
        <f>Factor*(Series_EM[[#This Row],[Left]]+Series_EM[[#This Row],[Width]]+Series_EM[[#This Row],[Right]])</f>
        <v>4.1619999999999999</v>
      </c>
      <c r="H47" s="3">
        <f>Factor*(Series_EM[[#This Row],[Width]]+Series_EM[[#This Row],[Right]])</f>
        <v>3.762</v>
      </c>
    </row>
    <row r="48" spans="1:8" x14ac:dyDescent="0.25">
      <c r="A48" s="3" t="s">
        <v>73</v>
      </c>
      <c r="B48" s="3">
        <v>0.56000000000000005</v>
      </c>
      <c r="C48" s="3">
        <v>3.242</v>
      </c>
      <c r="D48" s="3">
        <v>0.16</v>
      </c>
      <c r="E48" s="3">
        <f>CODE(Series_EM[[#This Row],[Character]])</f>
        <v>80</v>
      </c>
      <c r="F48" s="3">
        <f>Factor*(Series_EM[[#This Row],[Left]]+Series_EM[[#This Row],[Width]])</f>
        <v>3.802</v>
      </c>
      <c r="G48" s="3">
        <f>Factor*(Series_EM[[#This Row],[Left]]+Series_EM[[#This Row],[Width]]+Series_EM[[#This Row],[Right]])</f>
        <v>3.9620000000000002</v>
      </c>
      <c r="H48" s="3">
        <f>Factor*(Series_EM[[#This Row],[Width]]+Series_EM[[#This Row],[Right]])</f>
        <v>3.4020000000000001</v>
      </c>
    </row>
    <row r="49" spans="1:8" x14ac:dyDescent="0.25">
      <c r="A49" s="3" t="s">
        <v>74</v>
      </c>
      <c r="B49" s="3">
        <v>0.4</v>
      </c>
      <c r="C49" s="3">
        <v>3.3620000000000001</v>
      </c>
      <c r="D49" s="3">
        <v>0.4</v>
      </c>
      <c r="E49" s="3">
        <f>CODE(Series_EM[[#This Row],[Character]])</f>
        <v>81</v>
      </c>
      <c r="F49" s="3">
        <f>Factor*(Series_EM[[#This Row],[Left]]+Series_EM[[#This Row],[Width]])</f>
        <v>3.762</v>
      </c>
      <c r="G49" s="3">
        <f>Factor*(Series_EM[[#This Row],[Left]]+Series_EM[[#This Row],[Width]]+Series_EM[[#This Row],[Right]])</f>
        <v>4.1619999999999999</v>
      </c>
      <c r="H49" s="3">
        <f>Factor*(Series_EM[[#This Row],[Width]]+Series_EM[[#This Row],[Right]])</f>
        <v>3.762</v>
      </c>
    </row>
    <row r="50" spans="1:8" x14ac:dyDescent="0.25">
      <c r="A50" s="3" t="s">
        <v>75</v>
      </c>
      <c r="B50" s="3">
        <v>0.56000000000000005</v>
      </c>
      <c r="C50" s="3">
        <v>3.242</v>
      </c>
      <c r="D50" s="3">
        <v>0.28000000000000003</v>
      </c>
      <c r="E50" s="3">
        <f>CODE(Series_EM[[#This Row],[Character]])</f>
        <v>82</v>
      </c>
      <c r="F50" s="3">
        <f>Factor*(Series_EM[[#This Row],[Left]]+Series_EM[[#This Row],[Width]])</f>
        <v>3.802</v>
      </c>
      <c r="G50" s="3">
        <f>Factor*(Series_EM[[#This Row],[Left]]+Series_EM[[#This Row],[Width]]+Series_EM[[#This Row],[Right]])</f>
        <v>4.0819999999999999</v>
      </c>
      <c r="H50" s="3">
        <f>Factor*(Series_EM[[#This Row],[Width]]+Series_EM[[#This Row],[Right]])</f>
        <v>3.5220000000000002</v>
      </c>
    </row>
    <row r="51" spans="1:8" x14ac:dyDescent="0.25">
      <c r="A51" s="3" t="s">
        <v>76</v>
      </c>
      <c r="B51" s="3">
        <v>0.44</v>
      </c>
      <c r="C51" s="3">
        <v>3.242</v>
      </c>
      <c r="D51" s="3">
        <v>0.44</v>
      </c>
      <c r="E51" s="3">
        <f>CODE(Series_EM[[#This Row],[Character]])</f>
        <v>83</v>
      </c>
      <c r="F51" s="3">
        <f>Factor*(Series_EM[[#This Row],[Left]]+Series_EM[[#This Row],[Width]])</f>
        <v>3.6819999999999999</v>
      </c>
      <c r="G51" s="3">
        <f>Factor*(Series_EM[[#This Row],[Left]]+Series_EM[[#This Row],[Width]]+Series_EM[[#This Row],[Right]])</f>
        <v>4.1219999999999999</v>
      </c>
      <c r="H51" s="3">
        <f>Factor*(Series_EM[[#This Row],[Width]]+Series_EM[[#This Row],[Right]])</f>
        <v>3.6819999999999999</v>
      </c>
    </row>
    <row r="52" spans="1:8" x14ac:dyDescent="0.25">
      <c r="A52" s="3" t="s">
        <v>77</v>
      </c>
      <c r="B52" s="3">
        <v>0.16</v>
      </c>
      <c r="C52" s="3">
        <v>2.9620000000000002</v>
      </c>
      <c r="D52" s="3">
        <v>0.16</v>
      </c>
      <c r="E52" s="3">
        <f>CODE(Series_EM[[#This Row],[Character]])</f>
        <v>84</v>
      </c>
      <c r="F52" s="3">
        <f>Factor*(Series_EM[[#This Row],[Left]]+Series_EM[[#This Row],[Width]])</f>
        <v>3.1220000000000003</v>
      </c>
      <c r="G52" s="3">
        <f>Factor*(Series_EM[[#This Row],[Left]]+Series_EM[[#This Row],[Width]]+Series_EM[[#This Row],[Right]])</f>
        <v>3.2820000000000005</v>
      </c>
      <c r="H52" s="3">
        <f>Factor*(Series_EM[[#This Row],[Width]]+Series_EM[[#This Row],[Right]])</f>
        <v>3.1220000000000003</v>
      </c>
    </row>
    <row r="53" spans="1:8" x14ac:dyDescent="0.25">
      <c r="A53" s="3" t="s">
        <v>78</v>
      </c>
      <c r="B53" s="3">
        <v>0.56000000000000005</v>
      </c>
      <c r="C53" s="3">
        <v>3.242</v>
      </c>
      <c r="D53" s="3">
        <v>0.56000000000000005</v>
      </c>
      <c r="E53" s="3">
        <f>CODE(Series_EM[[#This Row],[Character]])</f>
        <v>85</v>
      </c>
      <c r="F53" s="3">
        <f>Factor*(Series_EM[[#This Row],[Left]]+Series_EM[[#This Row],[Width]])</f>
        <v>3.802</v>
      </c>
      <c r="G53" s="3">
        <f>Factor*(Series_EM[[#This Row],[Left]]+Series_EM[[#This Row],[Width]]+Series_EM[[#This Row],[Right]])</f>
        <v>4.3620000000000001</v>
      </c>
      <c r="H53" s="3">
        <f>Factor*(Series_EM[[#This Row],[Width]]+Series_EM[[#This Row],[Right]])</f>
        <v>3.802</v>
      </c>
    </row>
    <row r="54" spans="1:8" x14ac:dyDescent="0.25">
      <c r="A54" s="3" t="s">
        <v>79</v>
      </c>
      <c r="B54" s="3">
        <v>0.16</v>
      </c>
      <c r="C54" s="3">
        <v>3.6819999999999999</v>
      </c>
      <c r="D54" s="3">
        <v>0.16</v>
      </c>
      <c r="E54" s="3">
        <f>CODE(Series_EM[[#This Row],[Character]])</f>
        <v>86</v>
      </c>
      <c r="F54" s="3">
        <f>Factor*(Series_EM[[#This Row],[Left]]+Series_EM[[#This Row],[Width]])</f>
        <v>3.8420000000000001</v>
      </c>
      <c r="G54" s="3">
        <f>Factor*(Series_EM[[#This Row],[Left]]+Series_EM[[#This Row],[Width]]+Series_EM[[#This Row],[Right]])</f>
        <v>4.0019999999999998</v>
      </c>
      <c r="H54" s="3">
        <f>Factor*(Series_EM[[#This Row],[Width]]+Series_EM[[#This Row],[Right]])</f>
        <v>3.8420000000000001</v>
      </c>
    </row>
    <row r="55" spans="1:8" x14ac:dyDescent="0.25">
      <c r="A55" s="3" t="s">
        <v>80</v>
      </c>
      <c r="B55" s="3">
        <v>0.16</v>
      </c>
      <c r="C55" s="3">
        <v>4.2430000000000003</v>
      </c>
      <c r="D55" s="3">
        <v>0.16</v>
      </c>
      <c r="E55" s="3">
        <f>CODE(Series_EM[[#This Row],[Character]])</f>
        <v>87</v>
      </c>
      <c r="F55" s="3">
        <f>Factor*(Series_EM[[#This Row],[Left]]+Series_EM[[#This Row],[Width]])</f>
        <v>4.4030000000000005</v>
      </c>
      <c r="G55" s="3">
        <f>Factor*(Series_EM[[#This Row],[Left]]+Series_EM[[#This Row],[Width]]+Series_EM[[#This Row],[Right]])</f>
        <v>4.5630000000000006</v>
      </c>
      <c r="H55" s="3">
        <f>Factor*(Series_EM[[#This Row],[Width]]+Series_EM[[#This Row],[Right]])</f>
        <v>4.4030000000000005</v>
      </c>
    </row>
    <row r="56" spans="1:8" x14ac:dyDescent="0.25">
      <c r="A56" s="3" t="s">
        <v>81</v>
      </c>
      <c r="B56" s="3">
        <v>0.28000000000000003</v>
      </c>
      <c r="C56" s="3">
        <v>3.4820000000000002</v>
      </c>
      <c r="D56" s="3">
        <v>0.28000000000000003</v>
      </c>
      <c r="E56" s="3">
        <f>CODE(Series_EM[[#This Row],[Character]])</f>
        <v>88</v>
      </c>
      <c r="F56" s="3">
        <f>Factor*(Series_EM[[#This Row],[Left]]+Series_EM[[#This Row],[Width]])</f>
        <v>3.7620000000000005</v>
      </c>
      <c r="G56" s="3">
        <f>Factor*(Series_EM[[#This Row],[Left]]+Series_EM[[#This Row],[Width]]+Series_EM[[#This Row],[Right]])</f>
        <v>4.0420000000000007</v>
      </c>
      <c r="H56" s="3">
        <f>Factor*(Series_EM[[#This Row],[Width]]+Series_EM[[#This Row],[Right]])</f>
        <v>3.7620000000000005</v>
      </c>
    </row>
    <row r="57" spans="1:8" x14ac:dyDescent="0.25">
      <c r="A57" s="3" t="s">
        <v>82</v>
      </c>
      <c r="B57" s="3">
        <v>0.16</v>
      </c>
      <c r="C57" s="3">
        <v>4.0430000000000001</v>
      </c>
      <c r="D57" s="3">
        <v>0.16</v>
      </c>
      <c r="E57" s="3">
        <f>CODE(Series_EM[[#This Row],[Character]])</f>
        <v>89</v>
      </c>
      <c r="F57" s="3">
        <f>Factor*(Series_EM[[#This Row],[Left]]+Series_EM[[#This Row],[Width]])</f>
        <v>4.2030000000000003</v>
      </c>
      <c r="G57" s="3">
        <f>Factor*(Series_EM[[#This Row],[Left]]+Series_EM[[#This Row],[Width]]+Series_EM[[#This Row],[Right]])</f>
        <v>4.3630000000000004</v>
      </c>
      <c r="H57" s="3">
        <f>Factor*(Series_EM[[#This Row],[Width]]+Series_EM[[#This Row],[Right]])</f>
        <v>4.2030000000000003</v>
      </c>
    </row>
    <row r="58" spans="1:8" x14ac:dyDescent="0.25">
      <c r="A58" s="3" t="s">
        <v>83</v>
      </c>
      <c r="B58" s="3">
        <v>0.28000000000000003</v>
      </c>
      <c r="C58" s="3">
        <v>3.242</v>
      </c>
      <c r="D58" s="3">
        <v>0.28000000000000003</v>
      </c>
      <c r="E58" s="3">
        <f>CODE(Series_EM[[#This Row],[Character]])</f>
        <v>90</v>
      </c>
      <c r="F58" s="3">
        <f>Factor*(Series_EM[[#This Row],[Left]]+Series_EM[[#This Row],[Width]])</f>
        <v>3.5220000000000002</v>
      </c>
      <c r="G58" s="3">
        <f>Factor*(Series_EM[[#This Row],[Left]]+Series_EM[[#This Row],[Width]]+Series_EM[[#This Row],[Right]])</f>
        <v>3.8020000000000005</v>
      </c>
      <c r="H58" s="3">
        <f>Factor*(Series_EM[[#This Row],[Width]]+Series_EM[[#This Row],[Right]])</f>
        <v>3.5220000000000002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CODE(Series_EM[[#This Row],[Character]])</f>
        <v>126</v>
      </c>
      <c r="F59" s="3">
        <f>Factor*(Series_EM[[#This Row],[Left]]+Series_EM[[#This Row],[Width]])</f>
        <v>0</v>
      </c>
      <c r="G59" s="3">
        <f>Factor*(Series_EM[[#This Row],[Left]]+Series_EM[[#This Row],[Width]]+Series_EM[[#This Row],[Right]])</f>
        <v>0</v>
      </c>
      <c r="H59" s="3">
        <f>Factor*(Series_EM[[#This Row],[Width]]+Series_EM[[#This Row],[Right]])</f>
        <v>0</v>
      </c>
    </row>
    <row r="60" spans="1:8" x14ac:dyDescent="0.25">
      <c r="A60" s="3" t="s">
        <v>85</v>
      </c>
      <c r="B60" s="3">
        <v>0.44</v>
      </c>
      <c r="C60" s="3">
        <v>2.6419999999999999</v>
      </c>
      <c r="D60" s="3">
        <v>0.8</v>
      </c>
      <c r="E60" s="3">
        <f>CODE(Series_EM[[#This Row],[Character]])</f>
        <v>97</v>
      </c>
      <c r="F60" s="3">
        <f>Factor*(Series_EM[[#This Row],[Left]]+Series_EM[[#This Row],[Width]])</f>
        <v>3.0819999999999999</v>
      </c>
      <c r="G60" s="3">
        <f>Factor*(Series_EM[[#This Row],[Left]]+Series_EM[[#This Row],[Width]]+Series_EM[[#This Row],[Right]])</f>
        <v>3.8819999999999997</v>
      </c>
      <c r="H60" s="3">
        <f>Factor*(Series_EM[[#This Row],[Width]]+Series_EM[[#This Row],[Right]])</f>
        <v>3.4420000000000002</v>
      </c>
    </row>
    <row r="61" spans="1:8" x14ac:dyDescent="0.25">
      <c r="A61" s="3" t="s">
        <v>86</v>
      </c>
      <c r="B61" s="3">
        <v>0.8</v>
      </c>
      <c r="C61" s="3">
        <v>2.6419999999999999</v>
      </c>
      <c r="D61" s="3">
        <v>0.44</v>
      </c>
      <c r="E61" s="3">
        <f>CODE(Series_EM[[#This Row],[Character]])</f>
        <v>98</v>
      </c>
      <c r="F61" s="3">
        <f>Factor*(Series_EM[[#This Row],[Left]]+Series_EM[[#This Row],[Width]])</f>
        <v>3.4420000000000002</v>
      </c>
      <c r="G61" s="3">
        <f>Factor*(Series_EM[[#This Row],[Left]]+Series_EM[[#This Row],[Width]]+Series_EM[[#This Row],[Right]])</f>
        <v>3.8820000000000001</v>
      </c>
      <c r="H61" s="3">
        <f>Factor*(Series_EM[[#This Row],[Width]]+Series_EM[[#This Row],[Right]])</f>
        <v>3.0819999999999999</v>
      </c>
    </row>
    <row r="62" spans="1:8" x14ac:dyDescent="0.25">
      <c r="A62" s="3" t="s">
        <v>87</v>
      </c>
      <c r="B62" s="3">
        <v>0.44</v>
      </c>
      <c r="C62" s="3">
        <v>2.6419999999999999</v>
      </c>
      <c r="D62" s="3">
        <v>0.44</v>
      </c>
      <c r="E62" s="3">
        <f>CODE(Series_EM[[#This Row],[Character]])</f>
        <v>99</v>
      </c>
      <c r="F62" s="3">
        <f>Factor*(Series_EM[[#This Row],[Left]]+Series_EM[[#This Row],[Width]])</f>
        <v>3.0819999999999999</v>
      </c>
      <c r="G62" s="3">
        <f>Factor*(Series_EM[[#This Row],[Left]]+Series_EM[[#This Row],[Width]]+Series_EM[[#This Row],[Right]])</f>
        <v>3.5219999999999998</v>
      </c>
      <c r="H62" s="3">
        <f>Factor*(Series_EM[[#This Row],[Width]]+Series_EM[[#This Row],[Right]])</f>
        <v>3.0819999999999999</v>
      </c>
    </row>
    <row r="63" spans="1:8" x14ac:dyDescent="0.25">
      <c r="A63" s="3" t="s">
        <v>88</v>
      </c>
      <c r="B63" s="3">
        <v>0.44</v>
      </c>
      <c r="C63" s="3">
        <v>2.6419999999999999</v>
      </c>
      <c r="D63" s="3">
        <v>0.8</v>
      </c>
      <c r="E63" s="3">
        <f>CODE(Series_EM[[#This Row],[Character]])</f>
        <v>100</v>
      </c>
      <c r="F63" s="3">
        <f>Factor*(Series_EM[[#This Row],[Left]]+Series_EM[[#This Row],[Width]])</f>
        <v>3.0819999999999999</v>
      </c>
      <c r="G63" s="3">
        <f>Factor*(Series_EM[[#This Row],[Left]]+Series_EM[[#This Row],[Width]]+Series_EM[[#This Row],[Right]])</f>
        <v>3.8819999999999997</v>
      </c>
      <c r="H63" s="3">
        <f>Factor*(Series_EM[[#This Row],[Width]]+Series_EM[[#This Row],[Right]])</f>
        <v>3.4420000000000002</v>
      </c>
    </row>
    <row r="64" spans="1:8" x14ac:dyDescent="0.25">
      <c r="A64" s="3" t="s">
        <v>89</v>
      </c>
      <c r="B64" s="3">
        <v>0.44</v>
      </c>
      <c r="C64" s="3">
        <v>2.6419999999999999</v>
      </c>
      <c r="D64" s="3">
        <v>0.44</v>
      </c>
      <c r="E64" s="3">
        <f>CODE(Series_EM[[#This Row],[Character]])</f>
        <v>101</v>
      </c>
      <c r="F64" s="3">
        <f>Factor*(Series_EM[[#This Row],[Left]]+Series_EM[[#This Row],[Width]])</f>
        <v>3.0819999999999999</v>
      </c>
      <c r="G64" s="3">
        <f>Factor*(Series_EM[[#This Row],[Left]]+Series_EM[[#This Row],[Width]]+Series_EM[[#This Row],[Right]])</f>
        <v>3.5219999999999998</v>
      </c>
      <c r="H64" s="3">
        <f>Factor*(Series_EM[[#This Row],[Width]]+Series_EM[[#This Row],[Right]])</f>
        <v>3.0819999999999999</v>
      </c>
    </row>
    <row r="65" spans="1:8" x14ac:dyDescent="0.25">
      <c r="A65" s="3" t="s">
        <v>90</v>
      </c>
      <c r="B65" s="3">
        <v>0.4</v>
      </c>
      <c r="C65" s="3">
        <v>1.681</v>
      </c>
      <c r="D65" s="3">
        <v>0.44</v>
      </c>
      <c r="E65" s="3">
        <f>CODE(Series_EM[[#This Row],[Character]])</f>
        <v>102</v>
      </c>
      <c r="F65" s="3">
        <f>Factor*(Series_EM[[#This Row],[Left]]+Series_EM[[#This Row],[Width]])</f>
        <v>2.081</v>
      </c>
      <c r="G65" s="3">
        <f>Factor*(Series_EM[[#This Row],[Left]]+Series_EM[[#This Row],[Width]]+Series_EM[[#This Row],[Right]])</f>
        <v>2.5209999999999999</v>
      </c>
      <c r="H65" s="3">
        <f>Factor*(Series_EM[[#This Row],[Width]]+Series_EM[[#This Row],[Right]])</f>
        <v>2.121</v>
      </c>
    </row>
    <row r="66" spans="1:8" x14ac:dyDescent="0.25">
      <c r="A66" s="3" t="s">
        <v>91</v>
      </c>
      <c r="B66" s="3">
        <v>0.44</v>
      </c>
      <c r="C66" s="3">
        <v>2.6419999999999999</v>
      </c>
      <c r="D66" s="3">
        <v>0.8</v>
      </c>
      <c r="E66" s="3">
        <f>CODE(Series_EM[[#This Row],[Character]])</f>
        <v>103</v>
      </c>
      <c r="F66" s="3">
        <f>Factor*(Series_EM[[#This Row],[Left]]+Series_EM[[#This Row],[Width]])</f>
        <v>3.0819999999999999</v>
      </c>
      <c r="G66" s="3">
        <f>Factor*(Series_EM[[#This Row],[Left]]+Series_EM[[#This Row],[Width]]+Series_EM[[#This Row],[Right]])</f>
        <v>3.8819999999999997</v>
      </c>
      <c r="H66" s="3">
        <f>Factor*(Series_EM[[#This Row],[Width]]+Series_EM[[#This Row],[Right]])</f>
        <v>3.4420000000000002</v>
      </c>
    </row>
    <row r="67" spans="1:8" x14ac:dyDescent="0.25">
      <c r="A67" s="3" t="s">
        <v>92</v>
      </c>
      <c r="B67" s="3">
        <v>0.8</v>
      </c>
      <c r="C67" s="3">
        <v>2.6419999999999999</v>
      </c>
      <c r="D67" s="3">
        <v>0.8</v>
      </c>
      <c r="E67" s="3">
        <f>CODE(Series_EM[[#This Row],[Character]])</f>
        <v>104</v>
      </c>
      <c r="F67" s="3">
        <f>Factor*(Series_EM[[#This Row],[Left]]+Series_EM[[#This Row],[Width]])</f>
        <v>3.4420000000000002</v>
      </c>
      <c r="G67" s="3">
        <f>Factor*(Series_EM[[#This Row],[Left]]+Series_EM[[#This Row],[Width]]+Series_EM[[#This Row],[Right]])</f>
        <v>4.242</v>
      </c>
      <c r="H67" s="3">
        <f>Factor*(Series_EM[[#This Row],[Width]]+Series_EM[[#This Row],[Right]])</f>
        <v>3.4420000000000002</v>
      </c>
    </row>
    <row r="68" spans="1:8" x14ac:dyDescent="0.25">
      <c r="A68" s="3" t="s">
        <v>93</v>
      </c>
      <c r="B68" s="3">
        <v>0.8</v>
      </c>
      <c r="C68" s="3">
        <v>0.8</v>
      </c>
      <c r="D68" s="3">
        <v>0.8</v>
      </c>
      <c r="E68" s="3">
        <f>CODE(Series_EM[[#This Row],[Character]])</f>
        <v>105</v>
      </c>
      <c r="F68" s="3">
        <f>Factor*(Series_EM[[#This Row],[Left]]+Series_EM[[#This Row],[Width]])</f>
        <v>1.6</v>
      </c>
      <c r="G68" s="3">
        <f>Factor*(Series_EM[[#This Row],[Left]]+Series_EM[[#This Row],[Width]]+Series_EM[[#This Row],[Right]])</f>
        <v>2.4000000000000004</v>
      </c>
      <c r="H68" s="3">
        <f>Factor*(Series_EM[[#This Row],[Width]]+Series_EM[[#This Row],[Right]])</f>
        <v>1.6</v>
      </c>
    </row>
    <row r="69" spans="1:8" x14ac:dyDescent="0.25">
      <c r="A69" s="3" t="s">
        <v>94</v>
      </c>
      <c r="B69" s="3">
        <v>0.08</v>
      </c>
      <c r="C69" s="3">
        <v>1.4810000000000001</v>
      </c>
      <c r="D69" s="3">
        <v>0.8</v>
      </c>
      <c r="E69" s="3">
        <f>CODE(Series_EM[[#This Row],[Character]])</f>
        <v>106</v>
      </c>
      <c r="F69" s="3">
        <f>Factor*(Series_EM[[#This Row],[Left]]+Series_EM[[#This Row],[Width]])</f>
        <v>1.5610000000000002</v>
      </c>
      <c r="G69" s="3">
        <f>Factor*(Series_EM[[#This Row],[Left]]+Series_EM[[#This Row],[Width]]+Series_EM[[#This Row],[Right]])</f>
        <v>2.3610000000000002</v>
      </c>
      <c r="H69" s="3">
        <f>Factor*(Series_EM[[#This Row],[Width]]+Series_EM[[#This Row],[Right]])</f>
        <v>2.2810000000000001</v>
      </c>
    </row>
    <row r="70" spans="1:8" x14ac:dyDescent="0.25">
      <c r="A70" s="3" t="s">
        <v>95</v>
      </c>
      <c r="B70" s="3">
        <v>0.8</v>
      </c>
      <c r="C70" s="3">
        <v>2.6419999999999999</v>
      </c>
      <c r="D70" s="3">
        <v>0.44</v>
      </c>
      <c r="E70" s="3">
        <f>CODE(Series_EM[[#This Row],[Character]])</f>
        <v>107</v>
      </c>
      <c r="F70" s="3">
        <f>Factor*(Series_EM[[#This Row],[Left]]+Series_EM[[#This Row],[Width]])</f>
        <v>3.4420000000000002</v>
      </c>
      <c r="G70" s="3">
        <f>Factor*(Series_EM[[#This Row],[Left]]+Series_EM[[#This Row],[Width]]+Series_EM[[#This Row],[Right]])</f>
        <v>3.8820000000000001</v>
      </c>
      <c r="H70" s="3">
        <f>Factor*(Series_EM[[#This Row],[Width]]+Series_EM[[#This Row],[Right]])</f>
        <v>3.0819999999999999</v>
      </c>
    </row>
    <row r="71" spans="1:8" x14ac:dyDescent="0.25">
      <c r="A71" s="3" t="s">
        <v>96</v>
      </c>
      <c r="B71" s="3">
        <v>0.8</v>
      </c>
      <c r="C71" s="3">
        <v>0.8</v>
      </c>
      <c r="D71" s="3">
        <v>0.8</v>
      </c>
      <c r="E71" s="3">
        <f>CODE(Series_EM[[#This Row],[Character]])</f>
        <v>108</v>
      </c>
      <c r="F71" s="3">
        <f>Factor*(Series_EM[[#This Row],[Left]]+Series_EM[[#This Row],[Width]])</f>
        <v>1.6</v>
      </c>
      <c r="G71" s="3">
        <f>Factor*(Series_EM[[#This Row],[Left]]+Series_EM[[#This Row],[Width]]+Series_EM[[#This Row],[Right]])</f>
        <v>2.4000000000000004</v>
      </c>
      <c r="H71" s="3">
        <f>Factor*(Series_EM[[#This Row],[Width]]+Series_EM[[#This Row],[Right]])</f>
        <v>1.6</v>
      </c>
    </row>
    <row r="72" spans="1:8" x14ac:dyDescent="0.25">
      <c r="A72" s="3" t="s">
        <v>97</v>
      </c>
      <c r="B72" s="3">
        <v>0.8</v>
      </c>
      <c r="C72" s="3">
        <v>4.4029999999999996</v>
      </c>
      <c r="D72" s="3">
        <v>0.8</v>
      </c>
      <c r="E72" s="3">
        <f>CODE(Series_EM[[#This Row],[Character]])</f>
        <v>109</v>
      </c>
      <c r="F72" s="3">
        <f>Factor*(Series_EM[[#This Row],[Left]]+Series_EM[[#This Row],[Width]])</f>
        <v>5.2029999999999994</v>
      </c>
      <c r="G72" s="3">
        <f>Factor*(Series_EM[[#This Row],[Left]]+Series_EM[[#This Row],[Width]]+Series_EM[[#This Row],[Right]])</f>
        <v>6.0029999999999992</v>
      </c>
      <c r="H72" s="3">
        <f>Factor*(Series_EM[[#This Row],[Width]]+Series_EM[[#This Row],[Right]])</f>
        <v>5.2029999999999994</v>
      </c>
    </row>
    <row r="73" spans="1:8" x14ac:dyDescent="0.25">
      <c r="A73" s="3" t="s">
        <v>98</v>
      </c>
      <c r="B73" s="3">
        <v>0.8</v>
      </c>
      <c r="C73" s="3">
        <v>2.6419999999999999</v>
      </c>
      <c r="D73" s="3">
        <v>0.8</v>
      </c>
      <c r="E73" s="3">
        <f>CODE(Series_EM[[#This Row],[Character]])</f>
        <v>110</v>
      </c>
      <c r="F73" s="3">
        <f>Factor*(Series_EM[[#This Row],[Left]]+Series_EM[[#This Row],[Width]])</f>
        <v>3.4420000000000002</v>
      </c>
      <c r="G73" s="3">
        <f>Factor*(Series_EM[[#This Row],[Left]]+Series_EM[[#This Row],[Width]]+Series_EM[[#This Row],[Right]])</f>
        <v>4.242</v>
      </c>
      <c r="H73" s="3">
        <f>Factor*(Series_EM[[#This Row],[Width]]+Series_EM[[#This Row],[Right]])</f>
        <v>3.4420000000000002</v>
      </c>
    </row>
    <row r="74" spans="1:8" x14ac:dyDescent="0.25">
      <c r="A74" s="3" t="s">
        <v>99</v>
      </c>
      <c r="B74" s="3">
        <v>0.44</v>
      </c>
      <c r="C74" s="3">
        <v>2.722</v>
      </c>
      <c r="D74" s="3">
        <v>0.44</v>
      </c>
      <c r="E74" s="3">
        <f>CODE(Series_EM[[#This Row],[Character]])</f>
        <v>111</v>
      </c>
      <c r="F74" s="3">
        <f>Factor*(Series_EM[[#This Row],[Left]]+Series_EM[[#This Row],[Width]])</f>
        <v>3.1619999999999999</v>
      </c>
      <c r="G74" s="3">
        <f>Factor*(Series_EM[[#This Row],[Left]]+Series_EM[[#This Row],[Width]]+Series_EM[[#This Row],[Right]])</f>
        <v>3.6019999999999999</v>
      </c>
      <c r="H74" s="3">
        <f>Factor*(Series_EM[[#This Row],[Width]]+Series_EM[[#This Row],[Right]])</f>
        <v>3.1619999999999999</v>
      </c>
    </row>
    <row r="75" spans="1:8" x14ac:dyDescent="0.25">
      <c r="A75" s="3" t="s">
        <v>100</v>
      </c>
      <c r="B75" s="3">
        <v>0.8</v>
      </c>
      <c r="C75" s="3">
        <v>2.6419999999999999</v>
      </c>
      <c r="D75" s="3">
        <v>0.44</v>
      </c>
      <c r="E75" s="3">
        <f>CODE(Series_EM[[#This Row],[Character]])</f>
        <v>112</v>
      </c>
      <c r="F75" s="3">
        <f>Factor*(Series_EM[[#This Row],[Left]]+Series_EM[[#This Row],[Width]])</f>
        <v>3.4420000000000002</v>
      </c>
      <c r="G75" s="3">
        <f>Factor*(Series_EM[[#This Row],[Left]]+Series_EM[[#This Row],[Width]]+Series_EM[[#This Row],[Right]])</f>
        <v>3.8820000000000001</v>
      </c>
      <c r="H75" s="3">
        <f>Factor*(Series_EM[[#This Row],[Width]]+Series_EM[[#This Row],[Right]])</f>
        <v>3.0819999999999999</v>
      </c>
    </row>
    <row r="76" spans="1:8" x14ac:dyDescent="0.25">
      <c r="A76" s="3" t="s">
        <v>101</v>
      </c>
      <c r="B76" s="3">
        <v>0.44</v>
      </c>
      <c r="C76" s="3">
        <v>2.6419999999999999</v>
      </c>
      <c r="D76" s="3">
        <v>0.8</v>
      </c>
      <c r="E76" s="3">
        <f>CODE(Series_EM[[#This Row],[Character]])</f>
        <v>113</v>
      </c>
      <c r="F76" s="3">
        <f>Factor*(Series_EM[[#This Row],[Left]]+Series_EM[[#This Row],[Width]])</f>
        <v>3.0819999999999999</v>
      </c>
      <c r="G76" s="3">
        <f>Factor*(Series_EM[[#This Row],[Left]]+Series_EM[[#This Row],[Width]]+Series_EM[[#This Row],[Right]])</f>
        <v>3.8819999999999997</v>
      </c>
      <c r="H76" s="3">
        <f>Factor*(Series_EM[[#This Row],[Width]]+Series_EM[[#This Row],[Right]])</f>
        <v>3.4420000000000002</v>
      </c>
    </row>
    <row r="77" spans="1:8" x14ac:dyDescent="0.25">
      <c r="A77" s="3" t="s">
        <v>102</v>
      </c>
      <c r="B77" s="3">
        <v>0.8</v>
      </c>
      <c r="C77" s="3">
        <v>2</v>
      </c>
      <c r="D77" s="3">
        <v>0.16</v>
      </c>
      <c r="E77" s="3">
        <f>CODE(Series_EM[[#This Row],[Character]])</f>
        <v>114</v>
      </c>
      <c r="F77" s="3">
        <f>Factor*(Series_EM[[#This Row],[Left]]+Series_EM[[#This Row],[Width]])</f>
        <v>2.8</v>
      </c>
      <c r="G77" s="3">
        <f>Factor*(Series_EM[[#This Row],[Left]]+Series_EM[[#This Row],[Width]]+Series_EM[[#This Row],[Right]])</f>
        <v>2.96</v>
      </c>
      <c r="H77" s="3">
        <f>Factor*(Series_EM[[#This Row],[Width]]+Series_EM[[#This Row],[Right]])</f>
        <v>2.16</v>
      </c>
    </row>
    <row r="78" spans="1:8" x14ac:dyDescent="0.25">
      <c r="A78" s="3" t="s">
        <v>103</v>
      </c>
      <c r="B78" s="3">
        <v>0.36</v>
      </c>
      <c r="C78" s="3">
        <v>2.6419999999999999</v>
      </c>
      <c r="D78" s="3">
        <v>0.44</v>
      </c>
      <c r="E78" s="3">
        <f>CODE(Series_EM[[#This Row],[Character]])</f>
        <v>115</v>
      </c>
      <c r="F78" s="3">
        <f>Factor*(Series_EM[[#This Row],[Left]]+Series_EM[[#This Row],[Width]])</f>
        <v>3.0019999999999998</v>
      </c>
      <c r="G78" s="3">
        <f>Factor*(Series_EM[[#This Row],[Left]]+Series_EM[[#This Row],[Width]]+Series_EM[[#This Row],[Right]])</f>
        <v>3.4419999999999997</v>
      </c>
      <c r="H78" s="3">
        <f>Factor*(Series_EM[[#This Row],[Width]]+Series_EM[[#This Row],[Right]])</f>
        <v>3.0819999999999999</v>
      </c>
    </row>
    <row r="79" spans="1:8" x14ac:dyDescent="0.25">
      <c r="A79" s="3" t="s">
        <v>104</v>
      </c>
      <c r="B79" s="3">
        <v>0.36</v>
      </c>
      <c r="C79" s="3">
        <v>2.081</v>
      </c>
      <c r="D79" s="3">
        <v>0.48</v>
      </c>
      <c r="E79" s="3">
        <f>CODE(Series_EM[[#This Row],[Character]])</f>
        <v>116</v>
      </c>
      <c r="F79" s="3">
        <f>Factor*(Series_EM[[#This Row],[Left]]+Series_EM[[#This Row],[Width]])</f>
        <v>2.4409999999999998</v>
      </c>
      <c r="G79" s="3">
        <f>Factor*(Series_EM[[#This Row],[Left]]+Series_EM[[#This Row],[Width]]+Series_EM[[#This Row],[Right]])</f>
        <v>2.9209999999999998</v>
      </c>
      <c r="H79" s="3">
        <f>Factor*(Series_EM[[#This Row],[Width]]+Series_EM[[#This Row],[Right]])</f>
        <v>2.5609999999999999</v>
      </c>
    </row>
    <row r="80" spans="1:8" x14ac:dyDescent="0.25">
      <c r="A80" s="3" t="s">
        <v>105</v>
      </c>
      <c r="B80" s="3">
        <v>0.8</v>
      </c>
      <c r="C80" s="3">
        <v>2.6419999999999999</v>
      </c>
      <c r="D80" s="3">
        <v>0.8</v>
      </c>
      <c r="E80" s="3">
        <f>CODE(Series_EM[[#This Row],[Character]])</f>
        <v>117</v>
      </c>
      <c r="F80" s="3">
        <f>Factor*(Series_EM[[#This Row],[Left]]+Series_EM[[#This Row],[Width]])</f>
        <v>3.4420000000000002</v>
      </c>
      <c r="G80" s="3">
        <f>Factor*(Series_EM[[#This Row],[Left]]+Series_EM[[#This Row],[Width]]+Series_EM[[#This Row],[Right]])</f>
        <v>4.242</v>
      </c>
      <c r="H80" s="3">
        <f>Factor*(Series_EM[[#This Row],[Width]]+Series_EM[[#This Row],[Right]])</f>
        <v>3.4420000000000002</v>
      </c>
    </row>
    <row r="81" spans="1:8" x14ac:dyDescent="0.25">
      <c r="A81" s="3" t="s">
        <v>106</v>
      </c>
      <c r="B81" s="3">
        <v>0.36</v>
      </c>
      <c r="C81" s="3">
        <v>3.0819999999999999</v>
      </c>
      <c r="D81" s="3">
        <v>0.36</v>
      </c>
      <c r="E81" s="3">
        <f>CODE(Series_EM[[#This Row],[Character]])</f>
        <v>118</v>
      </c>
      <c r="F81" s="3">
        <f>Factor*(Series_EM[[#This Row],[Left]]+Series_EM[[#This Row],[Width]])</f>
        <v>3.4419999999999997</v>
      </c>
      <c r="G81" s="3">
        <f>Factor*(Series_EM[[#This Row],[Left]]+Series_EM[[#This Row],[Width]]+Series_EM[[#This Row],[Right]])</f>
        <v>3.8019999999999996</v>
      </c>
      <c r="H81" s="3">
        <f>Factor*(Series_EM[[#This Row],[Width]]+Series_EM[[#This Row],[Right]])</f>
        <v>3.4419999999999997</v>
      </c>
    </row>
    <row r="82" spans="1:8" x14ac:dyDescent="0.25">
      <c r="A82" s="3" t="s">
        <v>107</v>
      </c>
      <c r="B82" s="3">
        <v>0.36</v>
      </c>
      <c r="C82" s="3">
        <v>4.0830000000000002</v>
      </c>
      <c r="D82" s="3">
        <v>0.36</v>
      </c>
      <c r="E82" s="3">
        <f>CODE(Series_EM[[#This Row],[Character]])</f>
        <v>119</v>
      </c>
      <c r="F82" s="3">
        <f>Factor*(Series_EM[[#This Row],[Left]]+Series_EM[[#This Row],[Width]])</f>
        <v>4.4430000000000005</v>
      </c>
      <c r="G82" s="3">
        <f>Factor*(Series_EM[[#This Row],[Left]]+Series_EM[[#This Row],[Width]]+Series_EM[[#This Row],[Right]])</f>
        <v>4.8030000000000008</v>
      </c>
      <c r="H82" s="3">
        <f>Factor*(Series_EM[[#This Row],[Width]]+Series_EM[[#This Row],[Right]])</f>
        <v>4.4430000000000005</v>
      </c>
    </row>
    <row r="83" spans="1:8" x14ac:dyDescent="0.25">
      <c r="A83" s="3" t="s">
        <v>108</v>
      </c>
      <c r="B83" s="3">
        <v>0.44</v>
      </c>
      <c r="C83" s="3">
        <v>3.202</v>
      </c>
      <c r="D83" s="3">
        <v>0.44</v>
      </c>
      <c r="E83" s="3">
        <f>CODE(Series_EM[[#This Row],[Character]])</f>
        <v>120</v>
      </c>
      <c r="F83" s="3">
        <f>Factor*(Series_EM[[#This Row],[Left]]+Series_EM[[#This Row],[Width]])</f>
        <v>3.6419999999999999</v>
      </c>
      <c r="G83" s="3">
        <f>Factor*(Series_EM[[#This Row],[Left]]+Series_EM[[#This Row],[Width]]+Series_EM[[#This Row],[Right]])</f>
        <v>4.0819999999999999</v>
      </c>
      <c r="H83" s="3">
        <f>Factor*(Series_EM[[#This Row],[Width]]+Series_EM[[#This Row],[Right]])</f>
        <v>3.6419999999999999</v>
      </c>
    </row>
    <row r="84" spans="1:8" x14ac:dyDescent="0.25">
      <c r="A84" s="3" t="s">
        <v>109</v>
      </c>
      <c r="B84" s="3">
        <v>0.36</v>
      </c>
      <c r="C84" s="3">
        <v>3.4020000000000001</v>
      </c>
      <c r="D84" s="3">
        <v>0.36</v>
      </c>
      <c r="E84" s="3">
        <f>CODE(Series_EM[[#This Row],[Character]])</f>
        <v>121</v>
      </c>
      <c r="F84" s="3">
        <f>Factor*(Series_EM[[#This Row],[Left]]+Series_EM[[#This Row],[Width]])</f>
        <v>3.762</v>
      </c>
      <c r="G84" s="3">
        <f>Factor*(Series_EM[[#This Row],[Left]]+Series_EM[[#This Row],[Width]]+Series_EM[[#This Row],[Right]])</f>
        <v>4.1219999999999999</v>
      </c>
      <c r="H84" s="3">
        <f>Factor*(Series_EM[[#This Row],[Width]]+Series_EM[[#This Row],[Right]])</f>
        <v>3.762</v>
      </c>
    </row>
    <row r="85" spans="1:8" x14ac:dyDescent="0.25">
      <c r="A85" s="3" t="s">
        <v>110</v>
      </c>
      <c r="B85" s="3">
        <v>0.48</v>
      </c>
      <c r="C85" s="3">
        <v>2.722</v>
      </c>
      <c r="D85" s="3">
        <v>0.48</v>
      </c>
      <c r="E85" s="3">
        <f>CODE(Series_EM[[#This Row],[Character]])</f>
        <v>122</v>
      </c>
      <c r="F85" s="3">
        <f>Factor*(Series_EM[[#This Row],[Left]]+Series_EM[[#This Row],[Width]])</f>
        <v>3.202</v>
      </c>
      <c r="G85" s="3">
        <f>Factor*(Series_EM[[#This Row],[Left]]+Series_EM[[#This Row],[Width]]+Series_EM[[#This Row],[Right]])</f>
        <v>3.6819999999999999</v>
      </c>
      <c r="H85" s="3">
        <f>Factor*(Series_EM[[#This Row],[Width]]+Series_EM[[#This Row],[Right]])</f>
        <v>3.202</v>
      </c>
    </row>
  </sheetData>
  <sheetProtection sheet="1" objects="1" scenarios="1" selectLockedCells="1" selectUnlockedCells="1"/>
  <pageMargins left="0.75" right="0.75" top="1" bottom="1" header="0.5" footer="0.5"/>
  <headerFooter alignWithMargin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H3" sqref="H3"/>
    </sheetView>
  </sheetViews>
  <sheetFormatPr defaultColWidth="8.7109375" defaultRowHeight="15" x14ac:dyDescent="0.25"/>
  <cols>
    <col min="1" max="1" width="12" customWidth="1"/>
    <col min="3" max="3" width="8.42578125" customWidth="1"/>
  </cols>
  <sheetData>
    <row r="1" spans="1:8" ht="18.75" x14ac:dyDescent="0.3">
      <c r="A1" s="21" t="s">
        <v>115</v>
      </c>
    </row>
    <row r="2" spans="1:8" x14ac:dyDescent="0.25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</row>
    <row r="3" spans="1:8" x14ac:dyDescent="0.25">
      <c r="A3" s="3">
        <v>0</v>
      </c>
      <c r="B3" s="3">
        <v>0.4</v>
      </c>
      <c r="C3" s="3">
        <v>3.8820000000000001</v>
      </c>
      <c r="D3" s="3">
        <v>0.4</v>
      </c>
      <c r="E3" s="3">
        <f>CODE(Series_F[[#This Row],[Character]])</f>
        <v>48</v>
      </c>
      <c r="F3" s="3">
        <f>Factor*(Series_F[[#This Row],[Left]]+Series_F[[#This Row],[Width]])</f>
        <v>4.282</v>
      </c>
      <c r="G3" s="3">
        <f>Factor*(Series_F[[#This Row],[Left]]+Series_F[[#This Row],[Width]]+Series_F[[#This Row],[Right]])</f>
        <v>4.6820000000000004</v>
      </c>
      <c r="H3" s="3">
        <f>Factor*(Series_F[[#This Row],[Width]]+Series_F[[#This Row],[Right]])</f>
        <v>4.282</v>
      </c>
    </row>
    <row r="4" spans="1:8" x14ac:dyDescent="0.25">
      <c r="A4" s="3">
        <v>1</v>
      </c>
      <c r="B4" s="3">
        <v>0.56000000000000005</v>
      </c>
      <c r="C4" s="3">
        <v>1.321</v>
      </c>
      <c r="D4" s="3">
        <v>0.56000000000000005</v>
      </c>
      <c r="E4" s="3">
        <f>CODE(Series_F[[#This Row],[Character]])</f>
        <v>49</v>
      </c>
      <c r="F4" s="3">
        <f>Factor*(Series_F[[#This Row],[Left]]+Series_F[[#This Row],[Width]])</f>
        <v>1.881</v>
      </c>
      <c r="G4" s="3">
        <f>Factor*(Series_F[[#This Row],[Left]]+Series_F[[#This Row],[Width]]+Series_F[[#This Row],[Right]])</f>
        <v>2.4409999999999998</v>
      </c>
      <c r="H4" s="3">
        <f>Factor*(Series_F[[#This Row],[Width]]+Series_F[[#This Row],[Right]])</f>
        <v>1.881</v>
      </c>
    </row>
    <row r="5" spans="1:8" x14ac:dyDescent="0.25">
      <c r="A5" s="3">
        <v>2</v>
      </c>
      <c r="B5" s="3">
        <v>0.4</v>
      </c>
      <c r="C5" s="3">
        <v>3.762</v>
      </c>
      <c r="D5" s="3">
        <v>0.4</v>
      </c>
      <c r="E5" s="3">
        <f>CODE(Series_F[[#This Row],[Character]])</f>
        <v>50</v>
      </c>
      <c r="F5" s="3">
        <f>Factor*(Series_F[[#This Row],[Left]]+Series_F[[#This Row],[Width]])</f>
        <v>4.1619999999999999</v>
      </c>
      <c r="G5" s="3">
        <f>Factor*(Series_F[[#This Row],[Left]]+Series_F[[#This Row],[Width]]+Series_F[[#This Row],[Right]])</f>
        <v>4.5620000000000003</v>
      </c>
      <c r="H5" s="3">
        <f>Factor*(Series_F[[#This Row],[Width]]+Series_F[[#This Row],[Right]])</f>
        <v>4.1619999999999999</v>
      </c>
    </row>
    <row r="6" spans="1:8" x14ac:dyDescent="0.25">
      <c r="A6" s="3">
        <v>3</v>
      </c>
      <c r="B6" s="3">
        <v>0.4</v>
      </c>
      <c r="C6" s="3">
        <v>3.762</v>
      </c>
      <c r="D6" s="3">
        <v>0.4</v>
      </c>
      <c r="E6" s="3">
        <f>CODE(Series_F[[#This Row],[Character]])</f>
        <v>51</v>
      </c>
      <c r="F6" s="3">
        <f>Factor*(Series_F[[#This Row],[Left]]+Series_F[[#This Row],[Width]])</f>
        <v>4.1619999999999999</v>
      </c>
      <c r="G6" s="3">
        <f>Factor*(Series_F[[#This Row],[Left]]+Series_F[[#This Row],[Width]]+Series_F[[#This Row],[Right]])</f>
        <v>4.5620000000000003</v>
      </c>
      <c r="H6" s="3">
        <f>Factor*(Series_F[[#This Row],[Width]]+Series_F[[#This Row],[Right]])</f>
        <v>4.1619999999999999</v>
      </c>
    </row>
    <row r="7" spans="1:8" x14ac:dyDescent="0.25">
      <c r="A7" s="3">
        <v>4</v>
      </c>
      <c r="B7" s="3">
        <v>0.16</v>
      </c>
      <c r="C7" s="3">
        <v>4.0830000000000002</v>
      </c>
      <c r="D7" s="3">
        <v>0.56000000000000005</v>
      </c>
      <c r="E7" s="3">
        <f>CODE(Series_F[[#This Row],[Character]])</f>
        <v>52</v>
      </c>
      <c r="F7" s="3">
        <f>Factor*(Series_F[[#This Row],[Left]]+Series_F[[#This Row],[Width]])</f>
        <v>4.2430000000000003</v>
      </c>
      <c r="G7" s="3">
        <f>Factor*(Series_F[[#This Row],[Left]]+Series_F[[#This Row],[Width]]+Series_F[[#This Row],[Right]])</f>
        <v>4.8030000000000008</v>
      </c>
      <c r="H7" s="3">
        <f>Factor*(Series_F[[#This Row],[Width]]+Series_F[[#This Row],[Right]])</f>
        <v>4.6430000000000007</v>
      </c>
    </row>
    <row r="8" spans="1:8" x14ac:dyDescent="0.25">
      <c r="A8" s="3">
        <v>5</v>
      </c>
      <c r="B8" s="3">
        <v>0.4</v>
      </c>
      <c r="C8" s="3">
        <v>3.762</v>
      </c>
      <c r="D8" s="3">
        <v>0.4</v>
      </c>
      <c r="E8" s="3">
        <f>CODE(Series_F[[#This Row],[Character]])</f>
        <v>53</v>
      </c>
      <c r="F8" s="3">
        <f>Factor*(Series_F[[#This Row],[Left]]+Series_F[[#This Row],[Width]])</f>
        <v>4.1619999999999999</v>
      </c>
      <c r="G8" s="3">
        <f>Factor*(Series_F[[#This Row],[Left]]+Series_F[[#This Row],[Width]]+Series_F[[#This Row],[Right]])</f>
        <v>4.5620000000000003</v>
      </c>
      <c r="H8" s="3">
        <f>Factor*(Series_F[[#This Row],[Width]]+Series_F[[#This Row],[Right]])</f>
        <v>4.1619999999999999</v>
      </c>
    </row>
    <row r="9" spans="1:8" x14ac:dyDescent="0.25">
      <c r="A9" s="3">
        <v>6</v>
      </c>
      <c r="B9" s="3">
        <v>0.4</v>
      </c>
      <c r="C9" s="3">
        <v>3.762</v>
      </c>
      <c r="D9" s="3">
        <v>0.4</v>
      </c>
      <c r="E9" s="3">
        <f>CODE(Series_F[[#This Row],[Character]])</f>
        <v>54</v>
      </c>
      <c r="F9" s="3">
        <f>Factor*(Series_F[[#This Row],[Left]]+Series_F[[#This Row],[Width]])</f>
        <v>4.1619999999999999</v>
      </c>
      <c r="G9" s="3">
        <f>Factor*(Series_F[[#This Row],[Left]]+Series_F[[#This Row],[Width]]+Series_F[[#This Row],[Right]])</f>
        <v>4.5620000000000003</v>
      </c>
      <c r="H9" s="3">
        <f>Factor*(Series_F[[#This Row],[Width]]+Series_F[[#This Row],[Right]])</f>
        <v>4.1619999999999999</v>
      </c>
    </row>
    <row r="10" spans="1:8" x14ac:dyDescent="0.25">
      <c r="A10" s="3">
        <v>7</v>
      </c>
      <c r="B10" s="3">
        <v>0.16</v>
      </c>
      <c r="C10" s="3">
        <v>3.762</v>
      </c>
      <c r="D10" s="3">
        <v>0.16</v>
      </c>
      <c r="E10" s="3">
        <f>CODE(Series_F[[#This Row],[Character]])</f>
        <v>55</v>
      </c>
      <c r="F10" s="3">
        <f>Factor*(Series_F[[#This Row],[Left]]+Series_F[[#This Row],[Width]])</f>
        <v>3.9220000000000002</v>
      </c>
      <c r="G10" s="3">
        <f>Factor*(Series_F[[#This Row],[Left]]+Series_F[[#This Row],[Width]]+Series_F[[#This Row],[Right]])</f>
        <v>4.0819999999999999</v>
      </c>
      <c r="H10" s="3">
        <f>Factor*(Series_F[[#This Row],[Width]]+Series_F[[#This Row],[Right]])</f>
        <v>3.9220000000000002</v>
      </c>
    </row>
    <row r="11" spans="1:8" x14ac:dyDescent="0.25">
      <c r="A11" s="3">
        <v>8</v>
      </c>
      <c r="B11" s="3">
        <v>0.4</v>
      </c>
      <c r="C11" s="3">
        <v>3.762</v>
      </c>
      <c r="D11" s="3">
        <v>0.4</v>
      </c>
      <c r="E11" s="3">
        <f>CODE(Series_F[[#This Row],[Character]])</f>
        <v>56</v>
      </c>
      <c r="F11" s="3">
        <f>Factor*(Series_F[[#This Row],[Left]]+Series_F[[#This Row],[Width]])</f>
        <v>4.1619999999999999</v>
      </c>
      <c r="G11" s="3">
        <f>Factor*(Series_F[[#This Row],[Left]]+Series_F[[#This Row],[Width]]+Series_F[[#This Row],[Right]])</f>
        <v>4.5620000000000003</v>
      </c>
      <c r="H11" s="3">
        <f>Factor*(Series_F[[#This Row],[Width]]+Series_F[[#This Row],[Right]])</f>
        <v>4.1619999999999999</v>
      </c>
    </row>
    <row r="12" spans="1:8" x14ac:dyDescent="0.25">
      <c r="A12" s="3">
        <v>9</v>
      </c>
      <c r="B12" s="3">
        <v>0.4</v>
      </c>
      <c r="C12" s="3">
        <v>3.762</v>
      </c>
      <c r="D12" s="3">
        <v>0.4</v>
      </c>
      <c r="E12" s="3">
        <f>CODE(Series_F[[#This Row],[Character]])</f>
        <v>57</v>
      </c>
      <c r="F12" s="3">
        <f>Factor*(Series_F[[#This Row],[Left]]+Series_F[[#This Row],[Width]])</f>
        <v>4.1619999999999999</v>
      </c>
      <c r="G12" s="3">
        <f>Factor*(Series_F[[#This Row],[Left]]+Series_F[[#This Row],[Width]]+Series_F[[#This Row],[Right]])</f>
        <v>4.5620000000000003</v>
      </c>
      <c r="H12" s="3">
        <f>Factor*(Series_F[[#This Row],[Width]]+Series_F[[#This Row],[Right]])</f>
        <v>4.1619999999999999</v>
      </c>
    </row>
    <row r="13" spans="1:8" x14ac:dyDescent="0.25">
      <c r="A13" s="3" t="s">
        <v>38</v>
      </c>
      <c r="B13" s="3">
        <v>0.16</v>
      </c>
      <c r="C13" s="3">
        <v>1.401</v>
      </c>
      <c r="D13" s="3">
        <v>0.16</v>
      </c>
      <c r="E13" s="3">
        <f>CODE(Series_F[[#This Row],[Character]])</f>
        <v>45</v>
      </c>
      <c r="F13" s="3">
        <f>Factor*(Series_F[[#This Row],[Left]]+Series_F[[#This Row],[Width]])</f>
        <v>1.5609999999999999</v>
      </c>
      <c r="G13" s="3">
        <f>Factor*(Series_F[[#This Row],[Left]]+Series_F[[#This Row],[Width]]+Series_F[[#This Row],[Right]])</f>
        <v>1.7209999999999999</v>
      </c>
      <c r="H13" s="3">
        <f>Factor*(Series_F[[#This Row],[Width]]+Series_F[[#This Row],[Right]])</f>
        <v>1.5609999999999999</v>
      </c>
    </row>
    <row r="14" spans="1:8" x14ac:dyDescent="0.25">
      <c r="A14" s="3" t="s">
        <v>39</v>
      </c>
      <c r="B14" s="3">
        <v>0</v>
      </c>
      <c r="C14" s="3">
        <v>4</v>
      </c>
      <c r="D14" s="3">
        <v>0</v>
      </c>
      <c r="E14" s="3">
        <f>CODE(Series_F[[#This Row],[Character]])</f>
        <v>32</v>
      </c>
      <c r="F14" s="3">
        <f>Factor*(Series_F[[#This Row],[Left]]+Series_F[[#This Row],[Width]])</f>
        <v>4</v>
      </c>
      <c r="G14" s="3">
        <f>Factor*(Series_F[[#This Row],[Left]]+Series_F[[#This Row],[Width]]+Series_F[[#This Row],[Right]])</f>
        <v>4</v>
      </c>
      <c r="H14" s="3">
        <f>Factor*(Series_F[[#This Row],[Width]]+Series_F[[#This Row],[Right]])</f>
        <v>4</v>
      </c>
    </row>
    <row r="15" spans="1:8" x14ac:dyDescent="0.25">
      <c r="A15" s="3" t="s">
        <v>40</v>
      </c>
      <c r="B15" s="3">
        <v>0.56000000000000005</v>
      </c>
      <c r="C15" s="3">
        <v>0.76</v>
      </c>
      <c r="D15" s="3">
        <v>0.56000000000000005</v>
      </c>
      <c r="E15" s="3">
        <f>CODE(Series_F[[#This Row],[Character]])</f>
        <v>33</v>
      </c>
      <c r="F15" s="3">
        <f>Factor*(Series_F[[#This Row],[Left]]+Series_F[[#This Row],[Width]])</f>
        <v>1.32</v>
      </c>
      <c r="G15" s="3">
        <f>Factor*(Series_F[[#This Row],[Left]]+Series_F[[#This Row],[Width]]+Series_F[[#This Row],[Right]])</f>
        <v>1.8800000000000001</v>
      </c>
      <c r="H15" s="3">
        <f>Factor*(Series_F[[#This Row],[Width]]+Series_F[[#This Row],[Right]])</f>
        <v>1.32</v>
      </c>
    </row>
    <row r="16" spans="1:8" x14ac:dyDescent="0.25">
      <c r="A16" s="3" t="s">
        <v>41</v>
      </c>
      <c r="B16" s="3">
        <v>0.56000000000000005</v>
      </c>
      <c r="C16" s="3">
        <v>2</v>
      </c>
      <c r="D16" s="3">
        <v>0.56000000000000005</v>
      </c>
      <c r="E16" s="3">
        <f>CODE(Series_F[[#This Row],[Character]])</f>
        <v>34</v>
      </c>
      <c r="F16" s="3">
        <f>Factor*(Series_F[[#This Row],[Left]]+Series_F[[#This Row],[Width]])</f>
        <v>2.56</v>
      </c>
      <c r="G16" s="3">
        <f>Factor*(Series_F[[#This Row],[Left]]+Series_F[[#This Row],[Width]]+Series_F[[#This Row],[Right]])</f>
        <v>3.12</v>
      </c>
      <c r="H16" s="3">
        <f>Factor*(Series_F[[#This Row],[Width]]+Series_F[[#This Row],[Right]])</f>
        <v>2.56</v>
      </c>
    </row>
    <row r="17" spans="1:8" x14ac:dyDescent="0.25">
      <c r="A17" s="3" t="s">
        <v>42</v>
      </c>
      <c r="B17" s="3">
        <v>0.08</v>
      </c>
      <c r="C17" s="3">
        <v>3.5219999999999998</v>
      </c>
      <c r="D17" s="3">
        <v>0.08</v>
      </c>
      <c r="E17" s="3">
        <f>CODE(Series_F[[#This Row],[Character]])</f>
        <v>35</v>
      </c>
      <c r="F17" s="3">
        <f>Factor*(Series_F[[#This Row],[Left]]+Series_F[[#This Row],[Width]])</f>
        <v>3.6019999999999999</v>
      </c>
      <c r="G17" s="3">
        <f>Factor*(Series_F[[#This Row],[Left]]+Series_F[[#This Row],[Width]]+Series_F[[#This Row],[Right]])</f>
        <v>3.6819999999999999</v>
      </c>
      <c r="H17" s="3">
        <f>Factor*(Series_F[[#This Row],[Width]]+Series_F[[#This Row],[Right]])</f>
        <v>3.6019999999999999</v>
      </c>
    </row>
    <row r="18" spans="1:8" x14ac:dyDescent="0.25">
      <c r="A18" s="3" t="s">
        <v>43</v>
      </c>
      <c r="B18" s="3">
        <v>0.4</v>
      </c>
      <c r="C18" s="3">
        <v>3.762</v>
      </c>
      <c r="D18" s="3">
        <v>0.4</v>
      </c>
      <c r="E18" s="3">
        <f>CODE(Series_F[[#This Row],[Character]])</f>
        <v>36</v>
      </c>
      <c r="F18" s="3">
        <f>Factor*(Series_F[[#This Row],[Left]]+Series_F[[#This Row],[Width]])</f>
        <v>4.1619999999999999</v>
      </c>
      <c r="G18" s="3">
        <f>Factor*(Series_F[[#This Row],[Left]]+Series_F[[#This Row],[Width]]+Series_F[[#This Row],[Right]])</f>
        <v>4.5620000000000003</v>
      </c>
      <c r="H18" s="3">
        <f>Factor*(Series_F[[#This Row],[Width]]+Series_F[[#This Row],[Right]])</f>
        <v>4.1619999999999999</v>
      </c>
    </row>
    <row r="19" spans="1:8" x14ac:dyDescent="0.25">
      <c r="A19" s="3" t="s">
        <v>44</v>
      </c>
      <c r="B19" s="3">
        <v>0.56000000000000005</v>
      </c>
      <c r="C19" s="3">
        <v>4.6029999999999998</v>
      </c>
      <c r="D19" s="3">
        <v>0.16</v>
      </c>
      <c r="E19" s="3">
        <f>CODE(Series_F[[#This Row],[Character]])</f>
        <v>38</v>
      </c>
      <c r="F19" s="3">
        <f>Factor*(Series_F[[#This Row],[Left]]+Series_F[[#This Row],[Width]])</f>
        <v>5.1630000000000003</v>
      </c>
      <c r="G19" s="3">
        <f>Factor*(Series_F[[#This Row],[Left]]+Series_F[[#This Row],[Width]]+Series_F[[#This Row],[Right]])</f>
        <v>5.3230000000000004</v>
      </c>
      <c r="H19" s="3">
        <f>Factor*(Series_F[[#This Row],[Width]]+Series_F[[#This Row],[Right]])</f>
        <v>4.7629999999999999</v>
      </c>
    </row>
    <row r="20" spans="1:8" x14ac:dyDescent="0.25">
      <c r="A20" s="3" t="s">
        <v>45</v>
      </c>
      <c r="B20" s="3">
        <v>0.4</v>
      </c>
      <c r="C20" s="3">
        <v>1.361</v>
      </c>
      <c r="D20" s="3">
        <v>0.12</v>
      </c>
      <c r="E20" s="3">
        <f>CODE(Series_F[[#This Row],[Character]])</f>
        <v>40</v>
      </c>
      <c r="F20" s="3">
        <f>Factor*(Series_F[[#This Row],[Left]]+Series_F[[#This Row],[Width]])</f>
        <v>1.7610000000000001</v>
      </c>
      <c r="G20" s="3">
        <f>Factor*(Series_F[[#This Row],[Left]]+Series_F[[#This Row],[Width]]+Series_F[[#This Row],[Right]])</f>
        <v>1.8810000000000002</v>
      </c>
      <c r="H20" s="3">
        <f>Factor*(Series_F[[#This Row],[Width]]+Series_F[[#This Row],[Right]])</f>
        <v>1.4809999999999999</v>
      </c>
    </row>
    <row r="21" spans="1:8" x14ac:dyDescent="0.25">
      <c r="A21" s="3" t="s">
        <v>46</v>
      </c>
      <c r="B21" s="3">
        <v>0.12</v>
      </c>
      <c r="C21" s="3">
        <v>1.361</v>
      </c>
      <c r="D21" s="3">
        <v>0.4</v>
      </c>
      <c r="E21" s="3">
        <f>CODE(Series_F[[#This Row],[Character]])</f>
        <v>41</v>
      </c>
      <c r="F21" s="3">
        <f>Factor*(Series_F[[#This Row],[Left]]+Series_F[[#This Row],[Width]])</f>
        <v>1.4809999999999999</v>
      </c>
      <c r="G21" s="3">
        <f>Factor*(Series_F[[#This Row],[Left]]+Series_F[[#This Row],[Width]]+Series_F[[#This Row],[Right]])</f>
        <v>1.8809999999999998</v>
      </c>
      <c r="H21" s="3">
        <f>Factor*(Series_F[[#This Row],[Width]]+Series_F[[#This Row],[Right]])</f>
        <v>1.7610000000000001</v>
      </c>
    </row>
    <row r="22" spans="1:8" x14ac:dyDescent="0.25">
      <c r="A22" s="3" t="s">
        <v>47</v>
      </c>
      <c r="B22" s="3">
        <v>0.28000000000000003</v>
      </c>
      <c r="C22" s="3">
        <v>2.2410000000000001</v>
      </c>
      <c r="D22" s="3">
        <v>0.28000000000000003</v>
      </c>
      <c r="E22" s="3">
        <f>CODE(Series_F[[#This Row],[Character]])</f>
        <v>42</v>
      </c>
      <c r="F22" s="3">
        <f>Factor*(Series_F[[#This Row],[Left]]+Series_F[[#This Row],[Width]])</f>
        <v>2.5209999999999999</v>
      </c>
      <c r="G22" s="3">
        <f>Factor*(Series_F[[#This Row],[Left]]+Series_F[[#This Row],[Width]]+Series_F[[#This Row],[Right]])</f>
        <v>2.8010000000000002</v>
      </c>
      <c r="H22" s="3">
        <f>Factor*(Series_F[[#This Row],[Width]]+Series_F[[#This Row],[Right]])</f>
        <v>2.5209999999999999</v>
      </c>
    </row>
    <row r="23" spans="1:8" x14ac:dyDescent="0.25">
      <c r="A23" s="3" t="s">
        <v>48</v>
      </c>
      <c r="B23" s="3">
        <v>0.28000000000000003</v>
      </c>
      <c r="C23" s="3">
        <v>0.76</v>
      </c>
      <c r="D23" s="3">
        <v>0.28000000000000003</v>
      </c>
      <c r="E23" s="3">
        <f>CODE(Series_F[[#This Row],[Character]])</f>
        <v>44</v>
      </c>
      <c r="F23" s="3">
        <f>Factor*(Series_F[[#This Row],[Left]]+Series_F[[#This Row],[Width]])</f>
        <v>1.04</v>
      </c>
      <c r="G23" s="3">
        <f>Factor*(Series_F[[#This Row],[Left]]+Series_F[[#This Row],[Width]]+Series_F[[#This Row],[Right]])</f>
        <v>1.32</v>
      </c>
      <c r="H23" s="3">
        <f>Factor*(Series_F[[#This Row],[Width]]+Series_F[[#This Row],[Right]])</f>
        <v>1.04</v>
      </c>
    </row>
    <row r="24" spans="1:8" x14ac:dyDescent="0.25">
      <c r="A24" s="3" t="s">
        <v>49</v>
      </c>
      <c r="B24" s="3">
        <v>0.28000000000000003</v>
      </c>
      <c r="C24" s="3">
        <v>0.76</v>
      </c>
      <c r="D24" s="3">
        <v>0.28000000000000003</v>
      </c>
      <c r="E24" s="3">
        <f>CODE(Series_F[[#This Row],[Character]])</f>
        <v>46</v>
      </c>
      <c r="F24" s="3">
        <f>Factor*(Series_F[[#This Row],[Left]]+Series_F[[#This Row],[Width]])</f>
        <v>1.04</v>
      </c>
      <c r="G24" s="3">
        <f>Factor*(Series_F[[#This Row],[Left]]+Series_F[[#This Row],[Width]]+Series_F[[#This Row],[Right]])</f>
        <v>1.32</v>
      </c>
      <c r="H24" s="3">
        <f>Factor*(Series_F[[#This Row],[Width]]+Series_F[[#This Row],[Right]])</f>
        <v>1.04</v>
      </c>
    </row>
    <row r="25" spans="1:8" x14ac:dyDescent="0.25">
      <c r="A25" s="3" t="s">
        <v>50</v>
      </c>
      <c r="B25" s="3">
        <v>0</v>
      </c>
      <c r="C25" s="3">
        <v>4.2830000000000004</v>
      </c>
      <c r="D25" s="3">
        <v>0</v>
      </c>
      <c r="E25" s="3">
        <f>CODE(Series_F[[#This Row],[Character]])</f>
        <v>47</v>
      </c>
      <c r="F25" s="3">
        <f>Factor*(Series_F[[#This Row],[Left]]+Series_F[[#This Row],[Width]])</f>
        <v>4.2830000000000004</v>
      </c>
      <c r="G25" s="3">
        <f>Factor*(Series_F[[#This Row],[Left]]+Series_F[[#This Row],[Width]]+Series_F[[#This Row],[Right]])</f>
        <v>4.2830000000000004</v>
      </c>
      <c r="H25" s="3">
        <f>Factor*(Series_F[[#This Row],[Width]]+Series_F[[#This Row],[Right]])</f>
        <v>4.2830000000000004</v>
      </c>
    </row>
    <row r="26" spans="1:8" x14ac:dyDescent="0.25">
      <c r="A26" s="3" t="s">
        <v>51</v>
      </c>
      <c r="B26" s="3">
        <v>0.28000000000000003</v>
      </c>
      <c r="C26" s="3">
        <v>0.76</v>
      </c>
      <c r="D26" s="3">
        <v>0.28000000000000003</v>
      </c>
      <c r="E26" s="3">
        <f>CODE(Series_F[[#This Row],[Character]])</f>
        <v>58</v>
      </c>
      <c r="F26" s="3">
        <f>Factor*(Series_F[[#This Row],[Left]]+Series_F[[#This Row],[Width]])</f>
        <v>1.04</v>
      </c>
      <c r="G26" s="3">
        <f>Factor*(Series_F[[#This Row],[Left]]+Series_F[[#This Row],[Width]]+Series_F[[#This Row],[Right]])</f>
        <v>1.32</v>
      </c>
      <c r="H26" s="3">
        <f>Factor*(Series_F[[#This Row],[Width]]+Series_F[[#This Row],[Right]])</f>
        <v>1.04</v>
      </c>
    </row>
    <row r="27" spans="1:8" x14ac:dyDescent="0.25">
      <c r="A27" s="3" t="s">
        <v>52</v>
      </c>
      <c r="B27" s="3">
        <v>0.4</v>
      </c>
      <c r="C27" s="3">
        <v>3.3620000000000001</v>
      </c>
      <c r="D27" s="3">
        <v>0.4</v>
      </c>
      <c r="E27" s="3">
        <f>CODE(Series_F[[#This Row],[Character]])</f>
        <v>63</v>
      </c>
      <c r="F27" s="3">
        <f>Factor*(Series_F[[#This Row],[Left]]+Series_F[[#This Row],[Width]])</f>
        <v>3.762</v>
      </c>
      <c r="G27" s="3">
        <f>Factor*(Series_F[[#This Row],[Left]]+Series_F[[#This Row],[Width]]+Series_F[[#This Row],[Right]])</f>
        <v>4.1619999999999999</v>
      </c>
      <c r="H27" s="3">
        <f>Factor*(Series_F[[#This Row],[Width]]+Series_F[[#This Row],[Right]])</f>
        <v>3.762</v>
      </c>
    </row>
    <row r="28" spans="1:8" x14ac:dyDescent="0.25">
      <c r="A28" s="3" t="s">
        <v>53</v>
      </c>
      <c r="B28" s="3">
        <v>0.4</v>
      </c>
      <c r="C28" s="3">
        <v>4</v>
      </c>
      <c r="D28" s="3">
        <v>0.4</v>
      </c>
      <c r="E28" s="3">
        <f>CODE(Series_F[[#This Row],[Character]])</f>
        <v>64</v>
      </c>
      <c r="F28" s="3">
        <f>Factor*(Series_F[[#This Row],[Left]]+Series_F[[#This Row],[Width]])</f>
        <v>4.4000000000000004</v>
      </c>
      <c r="G28" s="3">
        <f>Factor*(Series_F[[#This Row],[Left]]+Series_F[[#This Row],[Width]]+Series_F[[#This Row],[Right]])</f>
        <v>4.8000000000000007</v>
      </c>
      <c r="H28" s="3">
        <f>Factor*(Series_F[[#This Row],[Width]]+Series_F[[#This Row],[Right]])</f>
        <v>4.4000000000000004</v>
      </c>
    </row>
    <row r="29" spans="1:8" x14ac:dyDescent="0.25">
      <c r="A29" s="3" t="s">
        <v>54</v>
      </c>
      <c r="B29" s="3">
        <v>0.28000000000000003</v>
      </c>
      <c r="C29" s="3">
        <v>0.76</v>
      </c>
      <c r="D29" s="3">
        <v>0.28000000000000003</v>
      </c>
      <c r="E29" s="3">
        <f>CODE(Series_F[[#This Row],[Character]])</f>
        <v>146</v>
      </c>
      <c r="F29" s="3">
        <f>Factor*(Series_F[[#This Row],[Left]]+Series_F[[#This Row],[Width]])</f>
        <v>1.04</v>
      </c>
      <c r="G29" s="3">
        <f>Factor*(Series_F[[#This Row],[Left]]+Series_F[[#This Row],[Width]]+Series_F[[#This Row],[Right]])</f>
        <v>1.32</v>
      </c>
      <c r="H29" s="3">
        <f>Factor*(Series_F[[#This Row],[Width]]+Series_F[[#This Row],[Right]])</f>
        <v>1.04</v>
      </c>
    </row>
    <row r="30" spans="1:8" x14ac:dyDescent="0.25">
      <c r="A30" s="3" t="s">
        <v>55</v>
      </c>
      <c r="B30" s="3">
        <v>0.32</v>
      </c>
      <c r="C30" s="3">
        <v>3</v>
      </c>
      <c r="D30" s="3">
        <v>0.2</v>
      </c>
      <c r="E30" s="3">
        <f>CODE(Series_F[[#This Row],[Character]])</f>
        <v>162</v>
      </c>
      <c r="F30" s="3">
        <f>Factor*(Series_F[[#This Row],[Left]]+Series_F[[#This Row],[Width]])</f>
        <v>3.32</v>
      </c>
      <c r="G30" s="3">
        <f>Factor*(Series_F[[#This Row],[Left]]+Series_F[[#This Row],[Width]]+Series_F[[#This Row],[Right]])</f>
        <v>3.52</v>
      </c>
      <c r="H30" s="3">
        <f>Factor*(Series_F[[#This Row],[Width]]+Series_F[[#This Row],[Right]])</f>
        <v>3.2</v>
      </c>
    </row>
    <row r="31" spans="1:8" x14ac:dyDescent="0.25">
      <c r="A31" s="3" t="s">
        <v>56</v>
      </c>
      <c r="B31" s="3">
        <v>0.16</v>
      </c>
      <c r="C31" s="3">
        <v>2.601</v>
      </c>
      <c r="D31" s="3">
        <v>0.16</v>
      </c>
      <c r="E31" s="3">
        <f>CODE(Series_F[[#This Row],[Character]])</f>
        <v>43</v>
      </c>
      <c r="F31" s="3">
        <f>Factor*(Series_F[[#This Row],[Left]]+Series_F[[#This Row],[Width]])</f>
        <v>2.7610000000000001</v>
      </c>
      <c r="G31" s="3">
        <f>Factor*(Series_F[[#This Row],[Left]]+Series_F[[#This Row],[Width]]+Series_F[[#This Row],[Right]])</f>
        <v>2.9210000000000003</v>
      </c>
      <c r="H31" s="3">
        <f>Factor*(Series_F[[#This Row],[Width]]+Series_F[[#This Row],[Right]])</f>
        <v>2.7610000000000001</v>
      </c>
    </row>
    <row r="32" spans="1:8" x14ac:dyDescent="0.25">
      <c r="A32" s="3" t="s">
        <v>57</v>
      </c>
      <c r="B32" s="3">
        <v>0.16</v>
      </c>
      <c r="C32" s="3">
        <v>2.601</v>
      </c>
      <c r="D32" s="3">
        <v>0.16</v>
      </c>
      <c r="E32" s="3">
        <f>CODE(Series_F[[#This Row],[Character]])</f>
        <v>61</v>
      </c>
      <c r="F32" s="3">
        <f>Factor*(Series_F[[#This Row],[Left]]+Series_F[[#This Row],[Width]])</f>
        <v>2.7610000000000001</v>
      </c>
      <c r="G32" s="3">
        <f>Factor*(Series_F[[#This Row],[Left]]+Series_F[[#This Row],[Width]]+Series_F[[#This Row],[Right]])</f>
        <v>2.9210000000000003</v>
      </c>
      <c r="H32" s="3">
        <f>Factor*(Series_F[[#This Row],[Width]]+Series_F[[#This Row],[Right]])</f>
        <v>2.7610000000000001</v>
      </c>
    </row>
    <row r="33" spans="1:8" x14ac:dyDescent="0.25">
      <c r="A33" s="3" t="s">
        <v>58</v>
      </c>
      <c r="B33" s="3">
        <v>0.16</v>
      </c>
      <c r="C33" s="3">
        <v>4.5629999999999997</v>
      </c>
      <c r="D33" s="3">
        <v>0.16</v>
      </c>
      <c r="E33" s="3">
        <f>CODE(Series_F[[#This Row],[Character]])</f>
        <v>65</v>
      </c>
      <c r="F33" s="3">
        <f>Factor*(Series_F[[#This Row],[Left]]+Series_F[[#This Row],[Width]])</f>
        <v>4.7229999999999999</v>
      </c>
      <c r="G33" s="3">
        <f>Factor*(Series_F[[#This Row],[Left]]+Series_F[[#This Row],[Width]]+Series_F[[#This Row],[Right]])</f>
        <v>4.883</v>
      </c>
      <c r="H33" s="3">
        <f>Factor*(Series_F[[#This Row],[Width]]+Series_F[[#This Row],[Right]])</f>
        <v>4.7229999999999999</v>
      </c>
    </row>
    <row r="34" spans="1:8" x14ac:dyDescent="0.25">
      <c r="A34" s="3" t="s">
        <v>59</v>
      </c>
      <c r="B34" s="3">
        <v>0.56000000000000005</v>
      </c>
      <c r="C34" s="3">
        <v>3.762</v>
      </c>
      <c r="D34" s="3">
        <v>0.4</v>
      </c>
      <c r="E34" s="3">
        <f>CODE(Series_F[[#This Row],[Character]])</f>
        <v>66</v>
      </c>
      <c r="F34" s="3">
        <f>Factor*(Series_F[[#This Row],[Left]]+Series_F[[#This Row],[Width]])</f>
        <v>4.3220000000000001</v>
      </c>
      <c r="G34" s="3">
        <f>Factor*(Series_F[[#This Row],[Left]]+Series_F[[#This Row],[Width]]+Series_F[[#This Row],[Right]])</f>
        <v>4.7220000000000004</v>
      </c>
      <c r="H34" s="3">
        <f>Factor*(Series_F[[#This Row],[Width]]+Series_F[[#This Row],[Right]])</f>
        <v>4.1619999999999999</v>
      </c>
    </row>
    <row r="35" spans="1:8" x14ac:dyDescent="0.25">
      <c r="A35" s="3" t="s">
        <v>60</v>
      </c>
      <c r="B35" s="3">
        <v>0.4</v>
      </c>
      <c r="C35" s="3">
        <v>3.762</v>
      </c>
      <c r="D35" s="3">
        <v>0.28000000000000003</v>
      </c>
      <c r="E35" s="3">
        <f>CODE(Series_F[[#This Row],[Character]])</f>
        <v>67</v>
      </c>
      <c r="F35" s="3">
        <f>Factor*(Series_F[[#This Row],[Left]]+Series_F[[#This Row],[Width]])</f>
        <v>4.1619999999999999</v>
      </c>
      <c r="G35" s="3">
        <f>Factor*(Series_F[[#This Row],[Left]]+Series_F[[#This Row],[Width]]+Series_F[[#This Row],[Right]])</f>
        <v>4.4420000000000002</v>
      </c>
      <c r="H35" s="3">
        <f>Factor*(Series_F[[#This Row],[Width]]+Series_F[[#This Row],[Right]])</f>
        <v>4.0419999999999998</v>
      </c>
    </row>
    <row r="36" spans="1:8" x14ac:dyDescent="0.25">
      <c r="A36" s="3" t="s">
        <v>61</v>
      </c>
      <c r="B36" s="3">
        <v>0.56000000000000005</v>
      </c>
      <c r="C36" s="3">
        <v>3.762</v>
      </c>
      <c r="D36" s="3">
        <v>0.4</v>
      </c>
      <c r="E36" s="3">
        <f>CODE(Series_F[[#This Row],[Character]])</f>
        <v>68</v>
      </c>
      <c r="F36" s="3">
        <f>Factor*(Series_F[[#This Row],[Left]]+Series_F[[#This Row],[Width]])</f>
        <v>4.3220000000000001</v>
      </c>
      <c r="G36" s="3">
        <f>Factor*(Series_F[[#This Row],[Left]]+Series_F[[#This Row],[Width]]+Series_F[[#This Row],[Right]])</f>
        <v>4.7220000000000004</v>
      </c>
      <c r="H36" s="3">
        <f>Factor*(Series_F[[#This Row],[Width]]+Series_F[[#This Row],[Right]])</f>
        <v>4.1619999999999999</v>
      </c>
    </row>
    <row r="37" spans="1:8" x14ac:dyDescent="0.25">
      <c r="A37" s="3" t="s">
        <v>62</v>
      </c>
      <c r="B37" s="3">
        <v>0.56000000000000005</v>
      </c>
      <c r="C37" s="3">
        <v>3.242</v>
      </c>
      <c r="D37" s="3">
        <v>0.4</v>
      </c>
      <c r="E37" s="3">
        <f>CODE(Series_F[[#This Row],[Character]])</f>
        <v>69</v>
      </c>
      <c r="F37" s="3">
        <f>Factor*(Series_F[[#This Row],[Left]]+Series_F[[#This Row],[Width]])</f>
        <v>3.802</v>
      </c>
      <c r="G37" s="3">
        <f>Factor*(Series_F[[#This Row],[Left]]+Series_F[[#This Row],[Width]]+Series_F[[#This Row],[Right]])</f>
        <v>4.202</v>
      </c>
      <c r="H37" s="3">
        <f>Factor*(Series_F[[#This Row],[Width]]+Series_F[[#This Row],[Right]])</f>
        <v>3.6419999999999999</v>
      </c>
    </row>
    <row r="38" spans="1:8" x14ac:dyDescent="0.25">
      <c r="A38" s="3" t="s">
        <v>63</v>
      </c>
      <c r="B38" s="3">
        <v>0.56000000000000005</v>
      </c>
      <c r="C38" s="3">
        <v>3.242</v>
      </c>
      <c r="D38" s="3">
        <v>0.4</v>
      </c>
      <c r="E38" s="3">
        <f>CODE(Series_F[[#This Row],[Character]])</f>
        <v>70</v>
      </c>
      <c r="F38" s="3">
        <f>Factor*(Series_F[[#This Row],[Left]]+Series_F[[#This Row],[Width]])</f>
        <v>3.802</v>
      </c>
      <c r="G38" s="3">
        <f>Factor*(Series_F[[#This Row],[Left]]+Series_F[[#This Row],[Width]]+Series_F[[#This Row],[Right]])</f>
        <v>4.202</v>
      </c>
      <c r="H38" s="3">
        <f>Factor*(Series_F[[#This Row],[Width]]+Series_F[[#This Row],[Right]])</f>
        <v>3.6419999999999999</v>
      </c>
    </row>
    <row r="39" spans="1:8" x14ac:dyDescent="0.25">
      <c r="A39" s="3" t="s">
        <v>64</v>
      </c>
      <c r="B39" s="3">
        <v>0.4</v>
      </c>
      <c r="C39" s="3">
        <v>3.762</v>
      </c>
      <c r="D39" s="3">
        <v>0.4</v>
      </c>
      <c r="E39" s="3">
        <f>CODE(Series_F[[#This Row],[Character]])</f>
        <v>71</v>
      </c>
      <c r="F39" s="3">
        <f>Factor*(Series_F[[#This Row],[Left]]+Series_F[[#This Row],[Width]])</f>
        <v>4.1619999999999999</v>
      </c>
      <c r="G39" s="3">
        <f>Factor*(Series_F[[#This Row],[Left]]+Series_F[[#This Row],[Width]]+Series_F[[#This Row],[Right]])</f>
        <v>4.5620000000000003</v>
      </c>
      <c r="H39" s="3">
        <f>Factor*(Series_F[[#This Row],[Width]]+Series_F[[#This Row],[Right]])</f>
        <v>4.1619999999999999</v>
      </c>
    </row>
    <row r="40" spans="1:8" x14ac:dyDescent="0.25">
      <c r="A40" s="3" t="s">
        <v>65</v>
      </c>
      <c r="B40" s="3">
        <v>0.56000000000000005</v>
      </c>
      <c r="C40" s="3">
        <v>3.762</v>
      </c>
      <c r="D40" s="3">
        <v>0.56000000000000005</v>
      </c>
      <c r="E40" s="3">
        <f>CODE(Series_F[[#This Row],[Character]])</f>
        <v>72</v>
      </c>
      <c r="F40" s="3">
        <f>Factor*(Series_F[[#This Row],[Left]]+Series_F[[#This Row],[Width]])</f>
        <v>4.3220000000000001</v>
      </c>
      <c r="G40" s="3">
        <f>Factor*(Series_F[[#This Row],[Left]]+Series_F[[#This Row],[Width]]+Series_F[[#This Row],[Right]])</f>
        <v>4.8819999999999997</v>
      </c>
      <c r="H40" s="3">
        <f>Factor*(Series_F[[#This Row],[Width]]+Series_F[[#This Row],[Right]])</f>
        <v>4.3220000000000001</v>
      </c>
    </row>
    <row r="41" spans="1:8" x14ac:dyDescent="0.25">
      <c r="A41" s="3" t="s">
        <v>66</v>
      </c>
      <c r="B41" s="3">
        <v>0.56000000000000005</v>
      </c>
      <c r="C41" s="3">
        <v>0.76</v>
      </c>
      <c r="D41" s="3">
        <v>0.56000000000000005</v>
      </c>
      <c r="E41" s="3">
        <f>CODE(Series_F[[#This Row],[Character]])</f>
        <v>73</v>
      </c>
      <c r="F41" s="3">
        <f>Factor*(Series_F[[#This Row],[Left]]+Series_F[[#This Row],[Width]])</f>
        <v>1.32</v>
      </c>
      <c r="G41" s="3">
        <f>Factor*(Series_F[[#This Row],[Left]]+Series_F[[#This Row],[Width]]+Series_F[[#This Row],[Right]])</f>
        <v>1.8800000000000001</v>
      </c>
      <c r="H41" s="3">
        <f>Factor*(Series_F[[#This Row],[Width]]+Series_F[[#This Row],[Right]])</f>
        <v>1.32</v>
      </c>
    </row>
    <row r="42" spans="1:8" x14ac:dyDescent="0.25">
      <c r="A42" s="3" t="s">
        <v>67</v>
      </c>
      <c r="B42" s="3">
        <v>0.16</v>
      </c>
      <c r="C42" s="3">
        <v>3.3220000000000001</v>
      </c>
      <c r="D42" s="3">
        <v>0.56000000000000005</v>
      </c>
      <c r="E42" s="3">
        <f>CODE(Series_F[[#This Row],[Character]])</f>
        <v>74</v>
      </c>
      <c r="F42" s="3">
        <f>Factor*(Series_F[[#This Row],[Left]]+Series_F[[#This Row],[Width]])</f>
        <v>3.4820000000000002</v>
      </c>
      <c r="G42" s="3">
        <f>Factor*(Series_F[[#This Row],[Left]]+Series_F[[#This Row],[Width]]+Series_F[[#This Row],[Right]])</f>
        <v>4.0419999999999998</v>
      </c>
      <c r="H42" s="3">
        <f>Factor*(Series_F[[#This Row],[Width]]+Series_F[[#This Row],[Right]])</f>
        <v>3.8820000000000001</v>
      </c>
    </row>
    <row r="43" spans="1:8" x14ac:dyDescent="0.25">
      <c r="A43" s="3" t="s">
        <v>68</v>
      </c>
      <c r="B43" s="3">
        <v>0.56000000000000005</v>
      </c>
      <c r="C43" s="3">
        <v>3.762</v>
      </c>
      <c r="D43" s="3">
        <v>0.16</v>
      </c>
      <c r="E43" s="3">
        <f>CODE(Series_F[[#This Row],[Character]])</f>
        <v>75</v>
      </c>
      <c r="F43" s="3">
        <f>Factor*(Series_F[[#This Row],[Left]]+Series_F[[#This Row],[Width]])</f>
        <v>4.3220000000000001</v>
      </c>
      <c r="G43" s="3">
        <f>Factor*(Series_F[[#This Row],[Left]]+Series_F[[#This Row],[Width]]+Series_F[[#This Row],[Right]])</f>
        <v>4.4820000000000002</v>
      </c>
      <c r="H43" s="3">
        <f>Factor*(Series_F[[#This Row],[Width]]+Series_F[[#This Row],[Right]])</f>
        <v>3.9220000000000002</v>
      </c>
    </row>
    <row r="44" spans="1:8" x14ac:dyDescent="0.25">
      <c r="A44" s="3" t="s">
        <v>69</v>
      </c>
      <c r="B44" s="3">
        <v>0.56000000000000005</v>
      </c>
      <c r="C44" s="3">
        <v>3.4420000000000002</v>
      </c>
      <c r="D44" s="3">
        <v>0.16</v>
      </c>
      <c r="E44" s="3">
        <f>CODE(Series_F[[#This Row],[Character]])</f>
        <v>76</v>
      </c>
      <c r="F44" s="3">
        <f>Factor*(Series_F[[#This Row],[Left]]+Series_F[[#This Row],[Width]])</f>
        <v>4.0020000000000007</v>
      </c>
      <c r="G44" s="3">
        <f>Factor*(Series_F[[#This Row],[Left]]+Series_F[[#This Row],[Width]]+Series_F[[#This Row],[Right]])</f>
        <v>4.1620000000000008</v>
      </c>
      <c r="H44" s="3">
        <f>Factor*(Series_F[[#This Row],[Width]]+Series_F[[#This Row],[Right]])</f>
        <v>3.6020000000000003</v>
      </c>
    </row>
    <row r="45" spans="1:8" x14ac:dyDescent="0.25">
      <c r="A45" s="3" t="s">
        <v>70</v>
      </c>
      <c r="B45" s="3">
        <v>0.56000000000000005</v>
      </c>
      <c r="C45" s="3">
        <v>4.3230000000000004</v>
      </c>
      <c r="D45" s="3">
        <v>0.56000000000000005</v>
      </c>
      <c r="E45" s="3">
        <f>CODE(Series_F[[#This Row],[Character]])</f>
        <v>77</v>
      </c>
      <c r="F45" s="3">
        <f>Factor*(Series_F[[#This Row],[Left]]+Series_F[[#This Row],[Width]])</f>
        <v>4.8830000000000009</v>
      </c>
      <c r="G45" s="3">
        <f>Factor*(Series_F[[#This Row],[Left]]+Series_F[[#This Row],[Width]]+Series_F[[#This Row],[Right]])</f>
        <v>5.4430000000000014</v>
      </c>
      <c r="H45" s="3">
        <f>Factor*(Series_F[[#This Row],[Width]]+Series_F[[#This Row],[Right]])</f>
        <v>4.8830000000000009</v>
      </c>
    </row>
    <row r="46" spans="1:8" x14ac:dyDescent="0.25">
      <c r="A46" s="3" t="s">
        <v>71</v>
      </c>
      <c r="B46" s="3">
        <v>0.56000000000000005</v>
      </c>
      <c r="C46" s="3">
        <v>3.762</v>
      </c>
      <c r="D46" s="3">
        <v>0.56000000000000005</v>
      </c>
      <c r="E46" s="3">
        <f>CODE(Series_F[[#This Row],[Character]])</f>
        <v>78</v>
      </c>
      <c r="F46" s="3">
        <f>Factor*(Series_F[[#This Row],[Left]]+Series_F[[#This Row],[Width]])</f>
        <v>4.3220000000000001</v>
      </c>
      <c r="G46" s="3">
        <f>Factor*(Series_F[[#This Row],[Left]]+Series_F[[#This Row],[Width]]+Series_F[[#This Row],[Right]])</f>
        <v>4.8819999999999997</v>
      </c>
      <c r="H46" s="3">
        <f>Factor*(Series_F[[#This Row],[Width]]+Series_F[[#This Row],[Right]])</f>
        <v>4.3220000000000001</v>
      </c>
    </row>
    <row r="47" spans="1:8" x14ac:dyDescent="0.25">
      <c r="A47" s="3" t="s">
        <v>72</v>
      </c>
      <c r="B47" s="3">
        <v>0.4</v>
      </c>
      <c r="C47" s="3">
        <v>4.2030000000000003</v>
      </c>
      <c r="D47" s="3">
        <v>0.4</v>
      </c>
      <c r="E47" s="3">
        <f>CODE(Series_F[[#This Row],[Character]])</f>
        <v>79</v>
      </c>
      <c r="F47" s="3">
        <f>Factor*(Series_F[[#This Row],[Left]]+Series_F[[#This Row],[Width]])</f>
        <v>4.6030000000000006</v>
      </c>
      <c r="G47" s="3">
        <f>Factor*(Series_F[[#This Row],[Left]]+Series_F[[#This Row],[Width]]+Series_F[[#This Row],[Right]])</f>
        <v>5.003000000000001</v>
      </c>
      <c r="H47" s="3">
        <f>Factor*(Series_F[[#This Row],[Width]]+Series_F[[#This Row],[Right]])</f>
        <v>4.6030000000000006</v>
      </c>
    </row>
    <row r="48" spans="1:8" x14ac:dyDescent="0.25">
      <c r="A48" s="3" t="s">
        <v>73</v>
      </c>
      <c r="B48" s="3">
        <v>0.56000000000000005</v>
      </c>
      <c r="C48" s="3">
        <v>3.762</v>
      </c>
      <c r="D48" s="3">
        <v>0.4</v>
      </c>
      <c r="E48" s="3">
        <f>CODE(Series_F[[#This Row],[Character]])</f>
        <v>80</v>
      </c>
      <c r="F48" s="3">
        <f>Factor*(Series_F[[#This Row],[Left]]+Series_F[[#This Row],[Width]])</f>
        <v>4.3220000000000001</v>
      </c>
      <c r="G48" s="3">
        <f>Factor*(Series_F[[#This Row],[Left]]+Series_F[[#This Row],[Width]]+Series_F[[#This Row],[Right]])</f>
        <v>4.7220000000000004</v>
      </c>
      <c r="H48" s="3">
        <f>Factor*(Series_F[[#This Row],[Width]]+Series_F[[#This Row],[Right]])</f>
        <v>4.1619999999999999</v>
      </c>
    </row>
    <row r="49" spans="1:8" x14ac:dyDescent="0.25">
      <c r="A49" s="3" t="s">
        <v>74</v>
      </c>
      <c r="B49" s="3">
        <v>0.56000000000000005</v>
      </c>
      <c r="C49" s="3">
        <v>4.2030000000000003</v>
      </c>
      <c r="D49" s="3">
        <v>0.4</v>
      </c>
      <c r="E49" s="3">
        <f>CODE(Series_F[[#This Row],[Character]])</f>
        <v>81</v>
      </c>
      <c r="F49" s="3">
        <f>Factor*(Series_F[[#This Row],[Left]]+Series_F[[#This Row],[Width]])</f>
        <v>4.7629999999999999</v>
      </c>
      <c r="G49" s="3">
        <f>Factor*(Series_F[[#This Row],[Left]]+Series_F[[#This Row],[Width]]+Series_F[[#This Row],[Right]])</f>
        <v>5.1630000000000003</v>
      </c>
      <c r="H49" s="3">
        <f>Factor*(Series_F[[#This Row],[Width]]+Series_F[[#This Row],[Right]])</f>
        <v>4.6030000000000006</v>
      </c>
    </row>
    <row r="50" spans="1:8" x14ac:dyDescent="0.25">
      <c r="A50" s="3" t="s">
        <v>75</v>
      </c>
      <c r="B50" s="3">
        <v>0.56000000000000005</v>
      </c>
      <c r="C50" s="3">
        <v>3.762</v>
      </c>
      <c r="D50" s="3">
        <v>0.4</v>
      </c>
      <c r="E50" s="3">
        <f>CODE(Series_F[[#This Row],[Character]])</f>
        <v>82</v>
      </c>
      <c r="F50" s="3">
        <f>Factor*(Series_F[[#This Row],[Left]]+Series_F[[#This Row],[Width]])</f>
        <v>4.3220000000000001</v>
      </c>
      <c r="G50" s="3">
        <f>Factor*(Series_F[[#This Row],[Left]]+Series_F[[#This Row],[Width]]+Series_F[[#This Row],[Right]])</f>
        <v>4.7220000000000004</v>
      </c>
      <c r="H50" s="3">
        <f>Factor*(Series_F[[#This Row],[Width]]+Series_F[[#This Row],[Right]])</f>
        <v>4.1619999999999999</v>
      </c>
    </row>
    <row r="51" spans="1:8" x14ac:dyDescent="0.25">
      <c r="A51" s="3" t="s">
        <v>76</v>
      </c>
      <c r="B51" s="3">
        <v>0.4</v>
      </c>
      <c r="C51" s="3">
        <v>3.762</v>
      </c>
      <c r="D51" s="3">
        <v>0.4</v>
      </c>
      <c r="E51" s="3">
        <f>CODE(Series_F[[#This Row],[Character]])</f>
        <v>83</v>
      </c>
      <c r="F51" s="3">
        <f>Factor*(Series_F[[#This Row],[Left]]+Series_F[[#This Row],[Width]])</f>
        <v>4.1619999999999999</v>
      </c>
      <c r="G51" s="3">
        <f>Factor*(Series_F[[#This Row],[Left]]+Series_F[[#This Row],[Width]]+Series_F[[#This Row],[Right]])</f>
        <v>4.5620000000000003</v>
      </c>
      <c r="H51" s="3">
        <f>Factor*(Series_F[[#This Row],[Width]]+Series_F[[#This Row],[Right]])</f>
        <v>4.1619999999999999</v>
      </c>
    </row>
    <row r="52" spans="1:8" x14ac:dyDescent="0.25">
      <c r="A52" s="3" t="s">
        <v>77</v>
      </c>
      <c r="B52" s="3">
        <v>0.16</v>
      </c>
      <c r="C52" s="3">
        <v>3.4420000000000002</v>
      </c>
      <c r="D52" s="3">
        <v>0.16</v>
      </c>
      <c r="E52" s="3">
        <f>CODE(Series_F[[#This Row],[Character]])</f>
        <v>84</v>
      </c>
      <c r="F52" s="3">
        <f>Factor*(Series_F[[#This Row],[Left]]+Series_F[[#This Row],[Width]])</f>
        <v>3.6020000000000003</v>
      </c>
      <c r="G52" s="3">
        <f>Factor*(Series_F[[#This Row],[Left]]+Series_F[[#This Row],[Width]]+Series_F[[#This Row],[Right]])</f>
        <v>3.7620000000000005</v>
      </c>
      <c r="H52" s="3">
        <f>Factor*(Series_F[[#This Row],[Width]]+Series_F[[#This Row],[Right]])</f>
        <v>3.6020000000000003</v>
      </c>
    </row>
    <row r="53" spans="1:8" x14ac:dyDescent="0.25">
      <c r="A53" s="3" t="s">
        <v>78</v>
      </c>
      <c r="B53" s="3">
        <v>0.56000000000000005</v>
      </c>
      <c r="C53" s="3">
        <v>3.762</v>
      </c>
      <c r="D53" s="3">
        <v>0.56000000000000005</v>
      </c>
      <c r="E53" s="3">
        <f>CODE(Series_F[[#This Row],[Character]])</f>
        <v>85</v>
      </c>
      <c r="F53" s="3">
        <f>Factor*(Series_F[[#This Row],[Left]]+Series_F[[#This Row],[Width]])</f>
        <v>4.3220000000000001</v>
      </c>
      <c r="G53" s="3">
        <f>Factor*(Series_F[[#This Row],[Left]]+Series_F[[#This Row],[Width]]+Series_F[[#This Row],[Right]])</f>
        <v>4.8819999999999997</v>
      </c>
      <c r="H53" s="3">
        <f>Factor*(Series_F[[#This Row],[Width]]+Series_F[[#This Row],[Right]])</f>
        <v>4.3220000000000001</v>
      </c>
    </row>
    <row r="54" spans="1:8" x14ac:dyDescent="0.25">
      <c r="A54" s="3" t="s">
        <v>79</v>
      </c>
      <c r="B54" s="3">
        <v>0.16</v>
      </c>
      <c r="C54" s="3">
        <v>4.2030000000000003</v>
      </c>
      <c r="D54" s="3">
        <v>0.16</v>
      </c>
      <c r="E54" s="3">
        <f>CODE(Series_F[[#This Row],[Character]])</f>
        <v>86</v>
      </c>
      <c r="F54" s="3">
        <f>Factor*(Series_F[[#This Row],[Left]]+Series_F[[#This Row],[Width]])</f>
        <v>4.3630000000000004</v>
      </c>
      <c r="G54" s="3">
        <f>Factor*(Series_F[[#This Row],[Left]]+Series_F[[#This Row],[Width]]+Series_F[[#This Row],[Right]])</f>
        <v>4.5230000000000006</v>
      </c>
      <c r="H54" s="3">
        <f>Factor*(Series_F[[#This Row],[Width]]+Series_F[[#This Row],[Right]])</f>
        <v>4.3630000000000004</v>
      </c>
    </row>
    <row r="55" spans="1:8" x14ac:dyDescent="0.25">
      <c r="A55" s="3" t="s">
        <v>80</v>
      </c>
      <c r="B55" s="3">
        <v>0.16</v>
      </c>
      <c r="C55" s="3">
        <v>4.6829999999999998</v>
      </c>
      <c r="D55" s="3">
        <v>0.16</v>
      </c>
      <c r="E55" s="3">
        <f>CODE(Series_F[[#This Row],[Character]])</f>
        <v>87</v>
      </c>
      <c r="F55" s="3">
        <f>Factor*(Series_F[[#This Row],[Left]]+Series_F[[#This Row],[Width]])</f>
        <v>4.843</v>
      </c>
      <c r="G55" s="3">
        <f>Factor*(Series_F[[#This Row],[Left]]+Series_F[[#This Row],[Width]]+Series_F[[#This Row],[Right]])</f>
        <v>5.0030000000000001</v>
      </c>
      <c r="H55" s="3">
        <f>Factor*(Series_F[[#This Row],[Width]]+Series_F[[#This Row],[Right]])</f>
        <v>4.843</v>
      </c>
    </row>
    <row r="56" spans="1:8" x14ac:dyDescent="0.25">
      <c r="A56" s="3" t="s">
        <v>81</v>
      </c>
      <c r="B56" s="3">
        <v>0.16</v>
      </c>
      <c r="C56" s="3">
        <v>4.0830000000000002</v>
      </c>
      <c r="D56" s="3">
        <v>0.16</v>
      </c>
      <c r="E56" s="3">
        <f>CODE(Series_F[[#This Row],[Character]])</f>
        <v>88</v>
      </c>
      <c r="F56" s="3">
        <f>Factor*(Series_F[[#This Row],[Left]]+Series_F[[#This Row],[Width]])</f>
        <v>4.2430000000000003</v>
      </c>
      <c r="G56" s="3">
        <f>Factor*(Series_F[[#This Row],[Left]]+Series_F[[#This Row],[Width]]+Series_F[[#This Row],[Right]])</f>
        <v>4.4030000000000005</v>
      </c>
      <c r="H56" s="3">
        <f>Factor*(Series_F[[#This Row],[Width]]+Series_F[[#This Row],[Right]])</f>
        <v>4.2430000000000003</v>
      </c>
    </row>
    <row r="57" spans="1:8" x14ac:dyDescent="0.25">
      <c r="A57" s="3" t="s">
        <v>82</v>
      </c>
      <c r="B57" s="3">
        <v>0.16</v>
      </c>
      <c r="C57" s="3">
        <v>4.5629999999999997</v>
      </c>
      <c r="D57" s="3">
        <v>0.16</v>
      </c>
      <c r="E57" s="3">
        <f>CODE(Series_F[[#This Row],[Character]])</f>
        <v>89</v>
      </c>
      <c r="F57" s="3">
        <f>Factor*(Series_F[[#This Row],[Left]]+Series_F[[#This Row],[Width]])</f>
        <v>4.7229999999999999</v>
      </c>
      <c r="G57" s="3">
        <f>Factor*(Series_F[[#This Row],[Left]]+Series_F[[#This Row],[Width]]+Series_F[[#This Row],[Right]])</f>
        <v>4.883</v>
      </c>
      <c r="H57" s="3">
        <f>Factor*(Series_F[[#This Row],[Width]]+Series_F[[#This Row],[Right]])</f>
        <v>4.7229999999999999</v>
      </c>
    </row>
    <row r="58" spans="1:8" x14ac:dyDescent="0.25">
      <c r="A58" s="3" t="s">
        <v>83</v>
      </c>
      <c r="B58" s="3">
        <v>0.28000000000000003</v>
      </c>
      <c r="C58" s="3">
        <v>3.762</v>
      </c>
      <c r="D58" s="3">
        <v>0.28000000000000003</v>
      </c>
      <c r="E58" s="3">
        <f>CODE(Series_F[[#This Row],[Character]])</f>
        <v>90</v>
      </c>
      <c r="F58" s="3">
        <f>Factor*(Series_F[[#This Row],[Left]]+Series_F[[#This Row],[Width]])</f>
        <v>4.0419999999999998</v>
      </c>
      <c r="G58" s="3">
        <f>Factor*(Series_F[[#This Row],[Left]]+Series_F[[#This Row],[Width]]+Series_F[[#This Row],[Right]])</f>
        <v>4.3220000000000001</v>
      </c>
      <c r="H58" s="3">
        <f>Factor*(Series_F[[#This Row],[Width]]+Series_F[[#This Row],[Right]])</f>
        <v>4.0419999999999998</v>
      </c>
    </row>
    <row r="59" spans="1:8" x14ac:dyDescent="0.25">
      <c r="A59" s="3" t="s">
        <v>84</v>
      </c>
      <c r="B59" s="3">
        <v>0</v>
      </c>
      <c r="C59" s="3">
        <v>0</v>
      </c>
      <c r="D59" s="3">
        <v>0</v>
      </c>
      <c r="E59" s="3">
        <f>CODE(Series_F[[#This Row],[Character]])</f>
        <v>126</v>
      </c>
      <c r="F59" s="3">
        <f>Factor*(Series_F[[#This Row],[Left]]+Series_F[[#This Row],[Width]])</f>
        <v>0</v>
      </c>
      <c r="G59" s="3">
        <f>Factor*(Series_F[[#This Row],[Left]]+Series_F[[#This Row],[Width]]+Series_F[[#This Row],[Right]])</f>
        <v>0</v>
      </c>
      <c r="H59" s="3">
        <f>Factor*(Series_F[[#This Row],[Width]]+Series_F[[#This Row],[Right]])</f>
        <v>0</v>
      </c>
    </row>
    <row r="60" spans="1:8" x14ac:dyDescent="0.25">
      <c r="A60" s="3" t="s">
        <v>85</v>
      </c>
      <c r="B60" s="3">
        <v>0.32</v>
      </c>
      <c r="C60" s="3">
        <v>3.0419999999999998</v>
      </c>
      <c r="D60" s="3">
        <v>0.48</v>
      </c>
      <c r="E60" s="3">
        <f>CODE(Series_F[[#This Row],[Character]])</f>
        <v>97</v>
      </c>
      <c r="F60" s="3">
        <f>Factor*(Series_F[[#This Row],[Left]]+Series_F[[#This Row],[Width]])</f>
        <v>3.3619999999999997</v>
      </c>
      <c r="G60" s="3">
        <f>Factor*(Series_F[[#This Row],[Left]]+Series_F[[#This Row],[Width]]+Series_F[[#This Row],[Right]])</f>
        <v>3.8419999999999996</v>
      </c>
      <c r="H60" s="3">
        <f>Factor*(Series_F[[#This Row],[Width]]+Series_F[[#This Row],[Right]])</f>
        <v>3.5219999999999998</v>
      </c>
    </row>
    <row r="61" spans="1:8" x14ac:dyDescent="0.25">
      <c r="A61" s="3" t="s">
        <v>86</v>
      </c>
      <c r="B61" s="3">
        <v>0.48</v>
      </c>
      <c r="C61" s="3">
        <v>3.1619999999999999</v>
      </c>
      <c r="D61" s="3">
        <v>0.32</v>
      </c>
      <c r="E61" s="3">
        <f>CODE(Series_F[[#This Row],[Character]])</f>
        <v>98</v>
      </c>
      <c r="F61" s="3">
        <f>Factor*(Series_F[[#This Row],[Left]]+Series_F[[#This Row],[Width]])</f>
        <v>3.6419999999999999</v>
      </c>
      <c r="G61" s="3">
        <f>Factor*(Series_F[[#This Row],[Left]]+Series_F[[#This Row],[Width]]+Series_F[[#This Row],[Right]])</f>
        <v>3.9619999999999997</v>
      </c>
      <c r="H61" s="3">
        <f>Factor*(Series_F[[#This Row],[Width]]+Series_F[[#This Row],[Right]])</f>
        <v>3.4819999999999998</v>
      </c>
    </row>
    <row r="62" spans="1:8" x14ac:dyDescent="0.25">
      <c r="A62" s="3" t="s">
        <v>87</v>
      </c>
      <c r="B62" s="3">
        <v>0.32</v>
      </c>
      <c r="C62" s="3">
        <v>2.802</v>
      </c>
      <c r="D62" s="3">
        <v>0.2</v>
      </c>
      <c r="E62" s="3">
        <f>CODE(Series_F[[#This Row],[Character]])</f>
        <v>99</v>
      </c>
      <c r="F62" s="3">
        <f>Factor*(Series_F[[#This Row],[Left]]+Series_F[[#This Row],[Width]])</f>
        <v>3.1219999999999999</v>
      </c>
      <c r="G62" s="3">
        <f>Factor*(Series_F[[#This Row],[Left]]+Series_F[[#This Row],[Width]]+Series_F[[#This Row],[Right]])</f>
        <v>3.3220000000000001</v>
      </c>
      <c r="H62" s="3">
        <f>Factor*(Series_F[[#This Row],[Width]]+Series_F[[#This Row],[Right]])</f>
        <v>3.0020000000000002</v>
      </c>
    </row>
    <row r="63" spans="1:8" x14ac:dyDescent="0.25">
      <c r="A63" s="3" t="s">
        <v>88</v>
      </c>
      <c r="B63" s="3">
        <v>0.32</v>
      </c>
      <c r="C63" s="3">
        <v>3.1619999999999999</v>
      </c>
      <c r="D63" s="3">
        <v>0.48</v>
      </c>
      <c r="E63" s="3">
        <f>CODE(Series_F[[#This Row],[Character]])</f>
        <v>100</v>
      </c>
      <c r="F63" s="3">
        <f>Factor*(Series_F[[#This Row],[Left]]+Series_F[[#This Row],[Width]])</f>
        <v>3.4819999999999998</v>
      </c>
      <c r="G63" s="3">
        <f>Factor*(Series_F[[#This Row],[Left]]+Series_F[[#This Row],[Width]]+Series_F[[#This Row],[Right]])</f>
        <v>3.9619999999999997</v>
      </c>
      <c r="H63" s="3">
        <f>Factor*(Series_F[[#This Row],[Width]]+Series_F[[#This Row],[Right]])</f>
        <v>3.6419999999999999</v>
      </c>
    </row>
    <row r="64" spans="1:8" x14ac:dyDescent="0.25">
      <c r="A64" s="3" t="s">
        <v>89</v>
      </c>
      <c r="B64" s="3">
        <v>0.32</v>
      </c>
      <c r="C64" s="3">
        <v>3.202</v>
      </c>
      <c r="D64" s="3">
        <v>0.32</v>
      </c>
      <c r="E64" s="3">
        <f>CODE(Series_F[[#This Row],[Character]])</f>
        <v>101</v>
      </c>
      <c r="F64" s="3">
        <f>Factor*(Series_F[[#This Row],[Left]]+Series_F[[#This Row],[Width]])</f>
        <v>3.5219999999999998</v>
      </c>
      <c r="G64" s="3">
        <f>Factor*(Series_F[[#This Row],[Left]]+Series_F[[#This Row],[Width]]+Series_F[[#This Row],[Right]])</f>
        <v>3.8419999999999996</v>
      </c>
      <c r="H64" s="3">
        <f>Factor*(Series_F[[#This Row],[Width]]+Series_F[[#This Row],[Right]])</f>
        <v>3.5219999999999998</v>
      </c>
    </row>
    <row r="65" spans="1:8" x14ac:dyDescent="0.25">
      <c r="A65" s="3" t="s">
        <v>90</v>
      </c>
      <c r="B65" s="3">
        <v>0.12</v>
      </c>
      <c r="C65" s="3">
        <v>1.7210000000000001</v>
      </c>
      <c r="D65" s="3">
        <v>0.12</v>
      </c>
      <c r="E65" s="3">
        <f>CODE(Series_F[[#This Row],[Character]])</f>
        <v>102</v>
      </c>
      <c r="F65" s="3">
        <f>Factor*(Series_F[[#This Row],[Left]]+Series_F[[#This Row],[Width]])</f>
        <v>1.8410000000000002</v>
      </c>
      <c r="G65" s="3">
        <f>Factor*(Series_F[[#This Row],[Left]]+Series_F[[#This Row],[Width]]+Series_F[[#This Row],[Right]])</f>
        <v>1.9610000000000003</v>
      </c>
      <c r="H65" s="3">
        <f>Factor*(Series_F[[#This Row],[Width]]+Series_F[[#This Row],[Right]])</f>
        <v>1.8410000000000002</v>
      </c>
    </row>
    <row r="66" spans="1:8" x14ac:dyDescent="0.25">
      <c r="A66" s="3" t="s">
        <v>91</v>
      </c>
      <c r="B66" s="3">
        <v>0.32</v>
      </c>
      <c r="C66" s="3">
        <v>3</v>
      </c>
      <c r="D66" s="3">
        <v>0.48</v>
      </c>
      <c r="E66" s="3">
        <f>CODE(Series_F[[#This Row],[Character]])</f>
        <v>103</v>
      </c>
      <c r="F66" s="3">
        <f>Factor*(Series_F[[#This Row],[Left]]+Series_F[[#This Row],[Width]])</f>
        <v>3.32</v>
      </c>
      <c r="G66" s="3">
        <f>Factor*(Series_F[[#This Row],[Left]]+Series_F[[#This Row],[Width]]+Series_F[[#This Row],[Right]])</f>
        <v>3.8</v>
      </c>
      <c r="H66" s="3">
        <f>Factor*(Series_F[[#This Row],[Width]]+Series_F[[#This Row],[Right]])</f>
        <v>3.48</v>
      </c>
    </row>
    <row r="67" spans="1:8" x14ac:dyDescent="0.25">
      <c r="A67" s="3" t="s">
        <v>92</v>
      </c>
      <c r="B67" s="3">
        <v>0.48</v>
      </c>
      <c r="C67" s="3">
        <v>2.9620000000000002</v>
      </c>
      <c r="D67" s="3">
        <v>0.48</v>
      </c>
      <c r="E67" s="3">
        <f>CODE(Series_F[[#This Row],[Character]])</f>
        <v>104</v>
      </c>
      <c r="F67" s="3">
        <f>Factor*(Series_F[[#This Row],[Left]]+Series_F[[#This Row],[Width]])</f>
        <v>3.4420000000000002</v>
      </c>
      <c r="G67" s="3">
        <f>Factor*(Series_F[[#This Row],[Left]]+Series_F[[#This Row],[Width]]+Series_F[[#This Row],[Right]])</f>
        <v>3.9220000000000002</v>
      </c>
      <c r="H67" s="3">
        <f>Factor*(Series_F[[#This Row],[Width]]+Series_F[[#This Row],[Right]])</f>
        <v>3.4420000000000002</v>
      </c>
    </row>
    <row r="68" spans="1:8" x14ac:dyDescent="0.25">
      <c r="A68" s="3" t="s">
        <v>93</v>
      </c>
      <c r="B68" s="3">
        <v>0.48</v>
      </c>
      <c r="C68" s="3">
        <v>0.76</v>
      </c>
      <c r="D68" s="3">
        <v>0.48</v>
      </c>
      <c r="E68" s="3">
        <f>CODE(Series_F[[#This Row],[Character]])</f>
        <v>105</v>
      </c>
      <c r="F68" s="3">
        <f>Factor*(Series_F[[#This Row],[Left]]+Series_F[[#This Row],[Width]])</f>
        <v>1.24</v>
      </c>
      <c r="G68" s="3">
        <f>Factor*(Series_F[[#This Row],[Left]]+Series_F[[#This Row],[Width]]+Series_F[[#This Row],[Right]])</f>
        <v>1.72</v>
      </c>
      <c r="H68" s="3">
        <f>Factor*(Series_F[[#This Row],[Width]]+Series_F[[#This Row],[Right]])</f>
        <v>1.24</v>
      </c>
    </row>
    <row r="69" spans="1:8" x14ac:dyDescent="0.25">
      <c r="A69" s="3" t="s">
        <v>94</v>
      </c>
      <c r="B69" s="3">
        <v>0.04</v>
      </c>
      <c r="C69" s="3">
        <v>1.24</v>
      </c>
      <c r="D69" s="3">
        <v>0.48</v>
      </c>
      <c r="E69" s="3">
        <f>CODE(Series_F[[#This Row],[Character]])</f>
        <v>106</v>
      </c>
      <c r="F69" s="3">
        <f>Factor*(Series_F[[#This Row],[Left]]+Series_F[[#This Row],[Width]])</f>
        <v>1.28</v>
      </c>
      <c r="G69" s="3">
        <f>Factor*(Series_F[[#This Row],[Left]]+Series_F[[#This Row],[Width]]+Series_F[[#This Row],[Right]])</f>
        <v>1.76</v>
      </c>
      <c r="H69" s="3">
        <f>Factor*(Series_F[[#This Row],[Width]]+Series_F[[#This Row],[Right]])</f>
        <v>1.72</v>
      </c>
    </row>
    <row r="70" spans="1:8" x14ac:dyDescent="0.25">
      <c r="A70" s="3" t="s">
        <v>95</v>
      </c>
      <c r="B70" s="3">
        <v>0.48</v>
      </c>
      <c r="C70" s="3">
        <v>2.802</v>
      </c>
      <c r="D70" s="3">
        <v>0.12</v>
      </c>
      <c r="E70" s="3">
        <f>CODE(Series_F[[#This Row],[Character]])</f>
        <v>107</v>
      </c>
      <c r="F70" s="3">
        <f>Factor*(Series_F[[#This Row],[Left]]+Series_F[[#This Row],[Width]])</f>
        <v>3.282</v>
      </c>
      <c r="G70" s="3">
        <f>Factor*(Series_F[[#This Row],[Left]]+Series_F[[#This Row],[Width]]+Series_F[[#This Row],[Right]])</f>
        <v>3.4020000000000001</v>
      </c>
      <c r="H70" s="3">
        <f>Factor*(Series_F[[#This Row],[Width]]+Series_F[[#This Row],[Right]])</f>
        <v>2.9220000000000002</v>
      </c>
    </row>
    <row r="71" spans="1:8" x14ac:dyDescent="0.25">
      <c r="A71" s="3" t="s">
        <v>96</v>
      </c>
      <c r="B71" s="3">
        <v>0.48</v>
      </c>
      <c r="C71" s="3">
        <v>0.76</v>
      </c>
      <c r="D71" s="3">
        <v>0.48</v>
      </c>
      <c r="E71" s="3">
        <f>CODE(Series_F[[#This Row],[Character]])</f>
        <v>108</v>
      </c>
      <c r="F71" s="3">
        <f>Factor*(Series_F[[#This Row],[Left]]+Series_F[[#This Row],[Width]])</f>
        <v>1.24</v>
      </c>
      <c r="G71" s="3">
        <f>Factor*(Series_F[[#This Row],[Left]]+Series_F[[#This Row],[Width]]+Series_F[[#This Row],[Right]])</f>
        <v>1.72</v>
      </c>
      <c r="H71" s="3">
        <f>Factor*(Series_F[[#This Row],[Width]]+Series_F[[#This Row],[Right]])</f>
        <v>1.24</v>
      </c>
    </row>
    <row r="72" spans="1:8" x14ac:dyDescent="0.25">
      <c r="A72" s="3" t="s">
        <v>97</v>
      </c>
      <c r="B72" s="3">
        <v>0.48</v>
      </c>
      <c r="C72" s="3">
        <v>4.7229999999999999</v>
      </c>
      <c r="D72" s="3">
        <v>0.48</v>
      </c>
      <c r="E72" s="3">
        <f>CODE(Series_F[[#This Row],[Character]])</f>
        <v>109</v>
      </c>
      <c r="F72" s="3">
        <f>Factor*(Series_F[[#This Row],[Left]]+Series_F[[#This Row],[Width]])</f>
        <v>5.2029999999999994</v>
      </c>
      <c r="G72" s="3">
        <f>Factor*(Series_F[[#This Row],[Left]]+Series_F[[#This Row],[Width]]+Series_F[[#This Row],[Right]])</f>
        <v>5.6829999999999998</v>
      </c>
      <c r="H72" s="3">
        <f>Factor*(Series_F[[#This Row],[Width]]+Series_F[[#This Row],[Right]])</f>
        <v>5.2029999999999994</v>
      </c>
    </row>
    <row r="73" spans="1:8" x14ac:dyDescent="0.25">
      <c r="A73" s="3" t="s">
        <v>98</v>
      </c>
      <c r="B73" s="3">
        <v>0.48</v>
      </c>
      <c r="C73" s="3">
        <v>2.9620000000000002</v>
      </c>
      <c r="D73" s="3">
        <v>0.48</v>
      </c>
      <c r="E73" s="3">
        <f>CODE(Series_F[[#This Row],[Character]])</f>
        <v>110</v>
      </c>
      <c r="F73" s="3">
        <f>Factor*(Series_F[[#This Row],[Left]]+Series_F[[#This Row],[Width]])</f>
        <v>3.4420000000000002</v>
      </c>
      <c r="G73" s="3">
        <f>Factor*(Series_F[[#This Row],[Left]]+Series_F[[#This Row],[Width]]+Series_F[[#This Row],[Right]])</f>
        <v>3.9220000000000002</v>
      </c>
      <c r="H73" s="3">
        <f>Factor*(Series_F[[#This Row],[Width]]+Series_F[[#This Row],[Right]])</f>
        <v>3.4420000000000002</v>
      </c>
    </row>
    <row r="74" spans="1:8" x14ac:dyDescent="0.25">
      <c r="A74" s="3" t="s">
        <v>99</v>
      </c>
      <c r="B74" s="3">
        <v>0.32</v>
      </c>
      <c r="C74" s="3">
        <v>3.202</v>
      </c>
      <c r="D74" s="3">
        <v>0.32</v>
      </c>
      <c r="E74" s="3">
        <f>CODE(Series_F[[#This Row],[Character]])</f>
        <v>111</v>
      </c>
      <c r="F74" s="3">
        <f>Factor*(Series_F[[#This Row],[Left]]+Series_F[[#This Row],[Width]])</f>
        <v>3.5219999999999998</v>
      </c>
      <c r="G74" s="3">
        <f>Factor*(Series_F[[#This Row],[Left]]+Series_F[[#This Row],[Width]]+Series_F[[#This Row],[Right]])</f>
        <v>3.8419999999999996</v>
      </c>
      <c r="H74" s="3">
        <f>Factor*(Series_F[[#This Row],[Width]]+Series_F[[#This Row],[Right]])</f>
        <v>3.5219999999999998</v>
      </c>
    </row>
    <row r="75" spans="1:8" x14ac:dyDescent="0.25">
      <c r="A75" s="3" t="s">
        <v>100</v>
      </c>
      <c r="B75" s="3">
        <v>0.48</v>
      </c>
      <c r="C75" s="3">
        <v>3.1619999999999999</v>
      </c>
      <c r="D75" s="3">
        <v>0.32</v>
      </c>
      <c r="E75" s="3">
        <f>CODE(Series_F[[#This Row],[Character]])</f>
        <v>112</v>
      </c>
      <c r="F75" s="3">
        <f>Factor*(Series_F[[#This Row],[Left]]+Series_F[[#This Row],[Width]])</f>
        <v>3.6419999999999999</v>
      </c>
      <c r="G75" s="3">
        <f>Factor*(Series_F[[#This Row],[Left]]+Series_F[[#This Row],[Width]]+Series_F[[#This Row],[Right]])</f>
        <v>3.9619999999999997</v>
      </c>
      <c r="H75" s="3">
        <f>Factor*(Series_F[[#This Row],[Width]]+Series_F[[#This Row],[Right]])</f>
        <v>3.4819999999999998</v>
      </c>
    </row>
    <row r="76" spans="1:8" x14ac:dyDescent="0.25">
      <c r="A76" s="3" t="s">
        <v>101</v>
      </c>
      <c r="B76" s="3">
        <v>0.32</v>
      </c>
      <c r="C76" s="3">
        <v>3.1619999999999999</v>
      </c>
      <c r="D76" s="3">
        <v>0.48</v>
      </c>
      <c r="E76" s="3">
        <f>CODE(Series_F[[#This Row],[Character]])</f>
        <v>113</v>
      </c>
      <c r="F76" s="3">
        <f>Factor*(Series_F[[#This Row],[Left]]+Series_F[[#This Row],[Width]])</f>
        <v>3.4819999999999998</v>
      </c>
      <c r="G76" s="3">
        <f>Factor*(Series_F[[#This Row],[Left]]+Series_F[[#This Row],[Width]]+Series_F[[#This Row],[Right]])</f>
        <v>3.9619999999999997</v>
      </c>
      <c r="H76" s="3">
        <f>Factor*(Series_F[[#This Row],[Width]]+Series_F[[#This Row],[Right]])</f>
        <v>3.6419999999999999</v>
      </c>
    </row>
    <row r="77" spans="1:8" x14ac:dyDescent="0.25">
      <c r="A77" s="3" t="s">
        <v>102</v>
      </c>
      <c r="B77" s="3">
        <v>0.48</v>
      </c>
      <c r="C77" s="3">
        <v>2</v>
      </c>
      <c r="D77" s="3">
        <v>0.12</v>
      </c>
      <c r="E77" s="3">
        <f>CODE(Series_F[[#This Row],[Character]])</f>
        <v>114</v>
      </c>
      <c r="F77" s="3">
        <f>Factor*(Series_F[[#This Row],[Left]]+Series_F[[#This Row],[Width]])</f>
        <v>2.48</v>
      </c>
      <c r="G77" s="3">
        <f>Factor*(Series_F[[#This Row],[Left]]+Series_F[[#This Row],[Width]]+Series_F[[#This Row],[Right]])</f>
        <v>2.6</v>
      </c>
      <c r="H77" s="3">
        <f>Factor*(Series_F[[#This Row],[Width]]+Series_F[[#This Row],[Right]])</f>
        <v>2.12</v>
      </c>
    </row>
    <row r="78" spans="1:8" x14ac:dyDescent="0.25">
      <c r="A78" s="3" t="s">
        <v>103</v>
      </c>
      <c r="B78" s="3">
        <v>0.28000000000000003</v>
      </c>
      <c r="C78" s="3">
        <v>2.9220000000000002</v>
      </c>
      <c r="D78" s="3">
        <v>0.28000000000000003</v>
      </c>
      <c r="E78" s="3">
        <f>CODE(Series_F[[#This Row],[Character]])</f>
        <v>115</v>
      </c>
      <c r="F78" s="3">
        <f>Factor*(Series_F[[#This Row],[Left]]+Series_F[[#This Row],[Width]])</f>
        <v>3.202</v>
      </c>
      <c r="G78" s="3">
        <f>Factor*(Series_F[[#This Row],[Left]]+Series_F[[#This Row],[Width]]+Series_F[[#This Row],[Right]])</f>
        <v>3.4820000000000002</v>
      </c>
      <c r="H78" s="3">
        <f>Factor*(Series_F[[#This Row],[Width]]+Series_F[[#This Row],[Right]])</f>
        <v>3.202</v>
      </c>
    </row>
    <row r="79" spans="1:8" x14ac:dyDescent="0.25">
      <c r="A79" s="3" t="s">
        <v>104</v>
      </c>
      <c r="B79" s="3">
        <v>0.12</v>
      </c>
      <c r="C79" s="3">
        <v>1.921</v>
      </c>
      <c r="D79" s="3">
        <v>0.16</v>
      </c>
      <c r="E79" s="3">
        <f>CODE(Series_F[[#This Row],[Character]])</f>
        <v>116</v>
      </c>
      <c r="F79" s="3">
        <f>Factor*(Series_F[[#This Row],[Left]]+Series_F[[#This Row],[Width]])</f>
        <v>2.0409999999999999</v>
      </c>
      <c r="G79" s="3">
        <f>Factor*(Series_F[[#This Row],[Left]]+Series_F[[#This Row],[Width]]+Series_F[[#This Row],[Right]])</f>
        <v>2.2010000000000001</v>
      </c>
      <c r="H79" s="3">
        <f>Factor*(Series_F[[#This Row],[Width]]+Series_F[[#This Row],[Right]])</f>
        <v>2.081</v>
      </c>
    </row>
    <row r="80" spans="1:8" x14ac:dyDescent="0.25">
      <c r="A80" s="3" t="s">
        <v>105</v>
      </c>
      <c r="B80" s="3">
        <v>0.48</v>
      </c>
      <c r="C80" s="3">
        <v>2.9620000000000002</v>
      </c>
      <c r="D80" s="3">
        <v>0.48</v>
      </c>
      <c r="E80" s="3">
        <f>CODE(Series_F[[#This Row],[Character]])</f>
        <v>117</v>
      </c>
      <c r="F80" s="3">
        <f>Factor*(Series_F[[#This Row],[Left]]+Series_F[[#This Row],[Width]])</f>
        <v>3.4420000000000002</v>
      </c>
      <c r="G80" s="3">
        <f>Factor*(Series_F[[#This Row],[Left]]+Series_F[[#This Row],[Width]]+Series_F[[#This Row],[Right]])</f>
        <v>3.9220000000000002</v>
      </c>
      <c r="H80" s="3">
        <f>Factor*(Series_F[[#This Row],[Width]]+Series_F[[#This Row],[Right]])</f>
        <v>3.4420000000000002</v>
      </c>
    </row>
    <row r="81" spans="1:8" x14ac:dyDescent="0.25">
      <c r="A81" s="3" t="s">
        <v>106</v>
      </c>
      <c r="B81" s="3">
        <v>0.08</v>
      </c>
      <c r="C81" s="3">
        <v>3.3620000000000001</v>
      </c>
      <c r="D81" s="3">
        <v>0.08</v>
      </c>
      <c r="E81" s="3">
        <f>CODE(Series_F[[#This Row],[Character]])</f>
        <v>118</v>
      </c>
      <c r="F81" s="3">
        <f>Factor*(Series_F[[#This Row],[Left]]+Series_F[[#This Row],[Width]])</f>
        <v>3.4420000000000002</v>
      </c>
      <c r="G81" s="3">
        <f>Factor*(Series_F[[#This Row],[Left]]+Series_F[[#This Row],[Width]]+Series_F[[#This Row],[Right]])</f>
        <v>3.5220000000000002</v>
      </c>
      <c r="H81" s="3">
        <f>Factor*(Series_F[[#This Row],[Width]]+Series_F[[#This Row],[Right]])</f>
        <v>3.4420000000000002</v>
      </c>
    </row>
    <row r="82" spans="1:8" x14ac:dyDescent="0.25">
      <c r="A82" s="3" t="s">
        <v>107</v>
      </c>
      <c r="B82" s="3">
        <v>0.08</v>
      </c>
      <c r="C82" s="3">
        <v>4.6029999999999998</v>
      </c>
      <c r="D82" s="3">
        <v>0.08</v>
      </c>
      <c r="E82" s="3">
        <f>CODE(Series_F[[#This Row],[Character]])</f>
        <v>119</v>
      </c>
      <c r="F82" s="3">
        <f>Factor*(Series_F[[#This Row],[Left]]+Series_F[[#This Row],[Width]])</f>
        <v>4.6829999999999998</v>
      </c>
      <c r="G82" s="3">
        <f>Factor*(Series_F[[#This Row],[Left]]+Series_F[[#This Row],[Width]]+Series_F[[#This Row],[Right]])</f>
        <v>4.7629999999999999</v>
      </c>
      <c r="H82" s="3">
        <f>Factor*(Series_F[[#This Row],[Width]]+Series_F[[#This Row],[Right]])</f>
        <v>4.6829999999999998</v>
      </c>
    </row>
    <row r="83" spans="1:8" x14ac:dyDescent="0.25">
      <c r="A83" s="3" t="s">
        <v>108</v>
      </c>
      <c r="B83" s="3">
        <v>0.08</v>
      </c>
      <c r="C83" s="3">
        <v>3.5219999999999998</v>
      </c>
      <c r="D83" s="3">
        <v>0.08</v>
      </c>
      <c r="E83" s="3">
        <f>CODE(Series_F[[#This Row],[Character]])</f>
        <v>120</v>
      </c>
      <c r="F83" s="3">
        <f>Factor*(Series_F[[#This Row],[Left]]+Series_F[[#This Row],[Width]])</f>
        <v>3.6019999999999999</v>
      </c>
      <c r="G83" s="3">
        <f>Factor*(Series_F[[#This Row],[Left]]+Series_F[[#This Row],[Width]]+Series_F[[#This Row],[Right]])</f>
        <v>3.6819999999999999</v>
      </c>
      <c r="H83" s="3">
        <f>Factor*(Series_F[[#This Row],[Width]]+Series_F[[#This Row],[Right]])</f>
        <v>3.6019999999999999</v>
      </c>
    </row>
    <row r="84" spans="1:8" x14ac:dyDescent="0.25">
      <c r="A84" s="3" t="s">
        <v>109</v>
      </c>
      <c r="B84" s="3">
        <v>0.08</v>
      </c>
      <c r="C84" s="3">
        <v>3.6819999999999999</v>
      </c>
      <c r="D84" s="3">
        <v>0.08</v>
      </c>
      <c r="E84" s="3">
        <f>CODE(Series_F[[#This Row],[Character]])</f>
        <v>121</v>
      </c>
      <c r="F84" s="3">
        <f>Factor*(Series_F[[#This Row],[Left]]+Series_F[[#This Row],[Width]])</f>
        <v>3.762</v>
      </c>
      <c r="G84" s="3">
        <f>Factor*(Series_F[[#This Row],[Left]]+Series_F[[#This Row],[Width]]+Series_F[[#This Row],[Right]])</f>
        <v>3.8420000000000001</v>
      </c>
      <c r="H84" s="3">
        <f>Factor*(Series_F[[#This Row],[Width]]+Series_F[[#This Row],[Right]])</f>
        <v>3.762</v>
      </c>
    </row>
    <row r="85" spans="1:8" x14ac:dyDescent="0.25">
      <c r="A85" s="3" t="s">
        <v>110</v>
      </c>
      <c r="B85" s="3">
        <v>0.2</v>
      </c>
      <c r="C85" s="3">
        <v>3.0419999999999998</v>
      </c>
      <c r="D85" s="3">
        <v>0.2</v>
      </c>
      <c r="E85" s="3">
        <f>CODE(Series_F[[#This Row],[Character]])</f>
        <v>122</v>
      </c>
      <c r="F85" s="3">
        <f>Factor*(Series_F[[#This Row],[Left]]+Series_F[[#This Row],[Width]])</f>
        <v>3.242</v>
      </c>
      <c r="G85" s="3">
        <f>Factor*(Series_F[[#This Row],[Left]]+Series_F[[#This Row],[Width]]+Series_F[[#This Row],[Right]])</f>
        <v>3.4420000000000002</v>
      </c>
      <c r="H85" s="3">
        <f>Factor*(Series_F[[#This Row],[Width]]+Series_F[[#This Row],[Right]])</f>
        <v>3.242</v>
      </c>
    </row>
  </sheetData>
  <sheetProtection sheet="1" objects="1" scenarios="1" selectLockedCells="1" selectUnlockedCells="1"/>
  <pageMargins left="0.75" right="0.75" top="1" bottom="1" header="0.5" footer="0.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Sign</vt:lpstr>
      <vt:lpstr>Calculations</vt:lpstr>
      <vt:lpstr>Series B</vt:lpstr>
      <vt:lpstr>Series C</vt:lpstr>
      <vt:lpstr>Series D</vt:lpstr>
      <vt:lpstr>Series E</vt:lpstr>
      <vt:lpstr>Series EM</vt:lpstr>
      <vt:lpstr>Series F</vt:lpstr>
      <vt:lpstr>Alphabet</vt:lpstr>
      <vt:lpstr>Color</vt:lpstr>
      <vt:lpstr>Colors</vt:lpstr>
      <vt:lpstr>Conversion</vt:lpstr>
      <vt:lpstr>Factor</vt:lpstr>
      <vt:lpstr>Height</vt:lpstr>
      <vt:lpstr>Incr</vt:lpstr>
      <vt:lpstr>Lines</vt:lpstr>
      <vt:lpstr>MaxChar</vt:lpstr>
      <vt:lpstr>MaxLines</vt:lpstr>
      <vt:lpstr>Metric</vt:lpstr>
      <vt:lpstr>Spacing</vt:lpstr>
      <vt:lpstr>Street</vt:lpstr>
      <vt:lpstr>Units</vt:lpstr>
      <vt:lpstr>UserIncr</vt:lpstr>
      <vt:lpstr>UserSpacing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Chapman (FHWA)</dc:creator>
  <cp:lastModifiedBy>Stephen Chapman (FHWA)</cp:lastModifiedBy>
  <dcterms:created xsi:type="dcterms:W3CDTF">2016-04-29T17:31:21Z</dcterms:created>
  <dcterms:modified xsi:type="dcterms:W3CDTF">2016-05-02T21:13:47Z</dcterms:modified>
</cp:coreProperties>
</file>